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2.4.22面试成绩汇总表按成绩排序" sheetId="1" r:id="rId1"/>
  </sheets>
  <definedNames>
    <definedName name="_xlnm.Print_Titles" localSheetId="0">'2022.4.22面试成绩汇总表按成绩排序'!$3:$3</definedName>
  </definedNames>
  <calcPr fullCalcOnLoad="1"/>
</workbook>
</file>

<file path=xl/sharedStrings.xml><?xml version="1.0" encoding="utf-8"?>
<sst xmlns="http://schemas.openxmlformats.org/spreadsheetml/2006/main" count="32" uniqueCount="20">
  <si>
    <t>鄂尔多斯市中心医院2022年面向社会公开招聘工作人员
“线上面试”面试成绩登记表</t>
  </si>
  <si>
    <t>面试序号</t>
  </si>
  <si>
    <t>岗位代码</t>
  </si>
  <si>
    <t>报考岗位</t>
  </si>
  <si>
    <t>拟招
聘数</t>
  </si>
  <si>
    <t>报名人数</t>
  </si>
  <si>
    <t>姓名</t>
  </si>
  <si>
    <t>面试分数</t>
  </si>
  <si>
    <t>排名</t>
  </si>
  <si>
    <t>备注</t>
  </si>
  <si>
    <t>内分泌科（高校毕业生岗位）</t>
  </si>
  <si>
    <t>缺考</t>
  </si>
  <si>
    <t>全科医学科/老年医学科/保健科1</t>
  </si>
  <si>
    <t>全科医学科/老年医学科/保健科2（高校毕业生岗位）</t>
  </si>
  <si>
    <t>血液内科（高校毕业生岗位）</t>
  </si>
  <si>
    <t>呼吸科</t>
  </si>
  <si>
    <t>儿科2（高校毕业生岗位）</t>
  </si>
  <si>
    <t>ICU1</t>
  </si>
  <si>
    <t>ICU2</t>
  </si>
  <si>
    <t>皮肤科（高校毕业生岗位）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</si>
</sst>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3" applyNumberFormat="0" applyFill="0" applyAlignment="0" applyProtection="0"/>
    <xf numFmtId="0" fontId="14" fillId="8" borderId="0" applyNumberFormat="0" applyBorder="0" applyAlignment="0" applyProtection="0"/>
    <xf numFmtId="0" fontId="12" fillId="0" borderId="4" applyNumberFormat="0" applyFill="0" applyAlignment="0" applyProtection="0"/>
    <xf numFmtId="0" fontId="14" fillId="9" borderId="0" applyNumberFormat="0" applyBorder="0" applyAlignment="0" applyProtection="0"/>
    <xf numFmtId="0" fontId="13" fillId="10" borderId="5" applyNumberFormat="0" applyAlignment="0" applyProtection="0"/>
    <xf numFmtId="0" fontId="6" fillId="10" borderId="1" applyNumberFormat="0" applyAlignment="0" applyProtection="0"/>
    <xf numFmtId="0" fontId="16" fillId="11" borderId="6" applyNumberFormat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3"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31" fontId="25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1">
      <pane ySplit="3" topLeftCell="A4" activePane="bottomLeft" state="frozen"/>
      <selection pane="bottomLeft" activeCell="E3" sqref="E3"/>
    </sheetView>
  </sheetViews>
  <sheetFormatPr defaultColWidth="8.125" defaultRowHeight="34.5" customHeight="1"/>
  <cols>
    <col min="1" max="2" width="6.50390625" style="2" customWidth="1"/>
    <col min="3" max="3" width="8.75390625" style="2" customWidth="1"/>
    <col min="4" max="4" width="7.375" style="2" customWidth="1"/>
    <col min="5" max="5" width="9.00390625" style="2" customWidth="1"/>
    <col min="6" max="6" width="11.00390625" style="2" customWidth="1"/>
    <col min="7" max="7" width="13.125" style="3" customWidth="1"/>
    <col min="8" max="8" width="8.875" style="2" customWidth="1"/>
    <col min="9" max="28" width="7.875" style="2" customWidth="1"/>
    <col min="29" max="16384" width="8.125" style="2" customWidth="1"/>
  </cols>
  <sheetData>
    <row r="1" spans="1:9" ht="48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ht="22.5" customHeight="1">
      <c r="A2" s="6"/>
      <c r="B2" s="6"/>
      <c r="C2" s="6"/>
      <c r="D2" s="6"/>
      <c r="E2" s="6"/>
      <c r="F2" s="6"/>
      <c r="G2" s="7"/>
      <c r="H2" s="8"/>
      <c r="I2" s="8"/>
    </row>
    <row r="3" spans="1:9" ht="43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</row>
    <row r="4" spans="1:9" s="1" customFormat="1" ht="30" customHeight="1">
      <c r="A4" s="11">
        <v>12</v>
      </c>
      <c r="B4" s="12" t="str">
        <f>"11"</f>
        <v>11</v>
      </c>
      <c r="C4" s="13" t="s">
        <v>10</v>
      </c>
      <c r="D4" s="14">
        <v>2</v>
      </c>
      <c r="E4" s="14">
        <v>14</v>
      </c>
      <c r="F4" s="15" t="str">
        <f>"赵国玉"</f>
        <v>赵国玉</v>
      </c>
      <c r="G4" s="16">
        <v>85.83</v>
      </c>
      <c r="H4" s="11">
        <v>1</v>
      </c>
      <c r="I4" s="11"/>
    </row>
    <row r="5" spans="1:9" s="1" customFormat="1" ht="30" customHeight="1">
      <c r="A5" s="11">
        <v>6</v>
      </c>
      <c r="B5" s="17"/>
      <c r="C5" s="18"/>
      <c r="D5" s="19"/>
      <c r="E5" s="19"/>
      <c r="F5" s="15" t="str">
        <f>"乔丽丽"</f>
        <v>乔丽丽</v>
      </c>
      <c r="G5" s="16">
        <v>83.17</v>
      </c>
      <c r="H5" s="11">
        <v>2</v>
      </c>
      <c r="I5" s="11"/>
    </row>
    <row r="6" spans="1:9" s="1" customFormat="1" ht="30" customHeight="1">
      <c r="A6" s="11">
        <v>11</v>
      </c>
      <c r="B6" s="17"/>
      <c r="C6" s="18"/>
      <c r="D6" s="19"/>
      <c r="E6" s="19"/>
      <c r="F6" s="15" t="str">
        <f>"张雨洁"</f>
        <v>张雨洁</v>
      </c>
      <c r="G6" s="16">
        <v>82</v>
      </c>
      <c r="H6" s="11">
        <v>3</v>
      </c>
      <c r="I6" s="11"/>
    </row>
    <row r="7" spans="1:9" s="1" customFormat="1" ht="30" customHeight="1">
      <c r="A7" s="11">
        <v>3</v>
      </c>
      <c r="B7" s="17"/>
      <c r="C7" s="18"/>
      <c r="D7" s="19"/>
      <c r="E7" s="19"/>
      <c r="F7" s="15" t="str">
        <f>"李梦颖"</f>
        <v>李梦颖</v>
      </c>
      <c r="G7" s="16">
        <v>81.17</v>
      </c>
      <c r="H7" s="11">
        <v>4</v>
      </c>
      <c r="I7" s="11"/>
    </row>
    <row r="8" spans="1:9" s="1" customFormat="1" ht="30" customHeight="1">
      <c r="A8" s="11">
        <v>13</v>
      </c>
      <c r="B8" s="17"/>
      <c r="C8" s="18"/>
      <c r="D8" s="19"/>
      <c r="E8" s="19"/>
      <c r="F8" s="15" t="str">
        <f>"赵雅欣"</f>
        <v>赵雅欣</v>
      </c>
      <c r="G8" s="16">
        <v>79.83</v>
      </c>
      <c r="H8" s="11">
        <v>5</v>
      </c>
      <c r="I8" s="11"/>
    </row>
    <row r="9" spans="1:9" s="1" customFormat="1" ht="30" customHeight="1">
      <c r="A9" s="11">
        <v>14</v>
      </c>
      <c r="B9" s="17"/>
      <c r="C9" s="18"/>
      <c r="D9" s="19"/>
      <c r="E9" s="19"/>
      <c r="F9" s="15" t="str">
        <f>"郑轶萌"</f>
        <v>郑轶萌</v>
      </c>
      <c r="G9" s="16">
        <v>78.33</v>
      </c>
      <c r="H9" s="11">
        <v>6</v>
      </c>
      <c r="I9" s="11"/>
    </row>
    <row r="10" spans="1:9" s="1" customFormat="1" ht="30" customHeight="1">
      <c r="A10" s="11">
        <v>8</v>
      </c>
      <c r="B10" s="17"/>
      <c r="C10" s="18"/>
      <c r="D10" s="19"/>
      <c r="E10" s="19"/>
      <c r="F10" s="15" t="str">
        <f>"王悦"</f>
        <v>王悦</v>
      </c>
      <c r="G10" s="16">
        <v>77.5</v>
      </c>
      <c r="H10" s="11">
        <v>7</v>
      </c>
      <c r="I10" s="11"/>
    </row>
    <row r="11" spans="1:9" s="1" customFormat="1" ht="30" customHeight="1">
      <c r="A11" s="11">
        <v>9</v>
      </c>
      <c r="B11" s="17"/>
      <c r="C11" s="18"/>
      <c r="D11" s="19"/>
      <c r="E11" s="19"/>
      <c r="F11" s="15" t="str">
        <f>"王之昱"</f>
        <v>王之昱</v>
      </c>
      <c r="G11" s="16">
        <v>77.33</v>
      </c>
      <c r="H11" s="11">
        <v>8</v>
      </c>
      <c r="I11" s="11"/>
    </row>
    <row r="12" spans="1:9" s="1" customFormat="1" ht="30" customHeight="1">
      <c r="A12" s="11">
        <v>2</v>
      </c>
      <c r="B12" s="17"/>
      <c r="C12" s="18"/>
      <c r="D12" s="19"/>
      <c r="E12" s="19"/>
      <c r="F12" s="15" t="str">
        <f>"郝苗苗"</f>
        <v>郝苗苗</v>
      </c>
      <c r="G12" s="16">
        <v>76.33</v>
      </c>
      <c r="H12" s="11">
        <v>9</v>
      </c>
      <c r="I12" s="11"/>
    </row>
    <row r="13" spans="1:9" s="1" customFormat="1" ht="30" customHeight="1">
      <c r="A13" s="11">
        <v>4</v>
      </c>
      <c r="B13" s="17"/>
      <c r="C13" s="18"/>
      <c r="D13" s="19"/>
      <c r="E13" s="19"/>
      <c r="F13" s="15" t="str">
        <f>"刘智和"</f>
        <v>刘智和</v>
      </c>
      <c r="G13" s="16">
        <v>73.83</v>
      </c>
      <c r="H13" s="11">
        <v>10</v>
      </c>
      <c r="I13" s="11"/>
    </row>
    <row r="14" spans="1:9" s="1" customFormat="1" ht="30" customHeight="1">
      <c r="A14" s="11">
        <v>5</v>
      </c>
      <c r="B14" s="17"/>
      <c r="C14" s="18"/>
      <c r="D14" s="19"/>
      <c r="E14" s="19"/>
      <c r="F14" s="15" t="str">
        <f>"麦拉苏"</f>
        <v>麦拉苏</v>
      </c>
      <c r="G14" s="16">
        <v>61.83</v>
      </c>
      <c r="H14" s="11">
        <v>11</v>
      </c>
      <c r="I14" s="11"/>
    </row>
    <row r="15" spans="1:9" s="1" customFormat="1" ht="30" customHeight="1">
      <c r="A15" s="11">
        <v>1</v>
      </c>
      <c r="B15" s="17"/>
      <c r="C15" s="18"/>
      <c r="D15" s="19"/>
      <c r="E15" s="19"/>
      <c r="F15" s="15" t="str">
        <f>"岑海波"</f>
        <v>岑海波</v>
      </c>
      <c r="G15" s="16">
        <v>0</v>
      </c>
      <c r="H15" s="11"/>
      <c r="I15" s="11" t="s">
        <v>11</v>
      </c>
    </row>
    <row r="16" spans="1:9" s="1" customFormat="1" ht="30" customHeight="1">
      <c r="A16" s="11">
        <v>7</v>
      </c>
      <c r="B16" s="17"/>
      <c r="C16" s="18"/>
      <c r="D16" s="19"/>
      <c r="E16" s="19"/>
      <c r="F16" s="15" t="str">
        <f>"王蘇弘"</f>
        <v>王蘇弘</v>
      </c>
      <c r="G16" s="16">
        <v>0</v>
      </c>
      <c r="H16" s="11"/>
      <c r="I16" s="11" t="s">
        <v>11</v>
      </c>
    </row>
    <row r="17" spans="1:9" s="1" customFormat="1" ht="30" customHeight="1">
      <c r="A17" s="11">
        <v>10</v>
      </c>
      <c r="B17" s="20"/>
      <c r="C17" s="21"/>
      <c r="D17" s="22"/>
      <c r="E17" s="22"/>
      <c r="F17" s="15" t="str">
        <f>"翟紫娟"</f>
        <v>翟紫娟</v>
      </c>
      <c r="G17" s="16">
        <v>0</v>
      </c>
      <c r="H17" s="11"/>
      <c r="I17" s="11" t="s">
        <v>11</v>
      </c>
    </row>
    <row r="18" spans="1:9" s="1" customFormat="1" ht="36" customHeight="1">
      <c r="A18" s="11">
        <v>16</v>
      </c>
      <c r="B18" s="12" t="str">
        <f>"12"</f>
        <v>12</v>
      </c>
      <c r="C18" s="13" t="s">
        <v>12</v>
      </c>
      <c r="D18" s="14">
        <v>1</v>
      </c>
      <c r="E18" s="14">
        <v>4</v>
      </c>
      <c r="F18" s="15" t="str">
        <f>"黄楠"</f>
        <v>黄楠</v>
      </c>
      <c r="G18" s="16">
        <v>87.5</v>
      </c>
      <c r="H18" s="11">
        <v>1</v>
      </c>
      <c r="I18" s="11"/>
    </row>
    <row r="19" spans="1:9" s="1" customFormat="1" ht="36" customHeight="1">
      <c r="A19" s="11">
        <v>17</v>
      </c>
      <c r="B19" s="17"/>
      <c r="C19" s="18"/>
      <c r="D19" s="19"/>
      <c r="E19" s="19"/>
      <c r="F19" s="15" t="str">
        <f>"彭延芳"</f>
        <v>彭延芳</v>
      </c>
      <c r="G19" s="16">
        <v>79.33</v>
      </c>
      <c r="H19" s="11">
        <v>2</v>
      </c>
      <c r="I19" s="11"/>
    </row>
    <row r="20" spans="1:9" s="1" customFormat="1" ht="36" customHeight="1">
      <c r="A20" s="11">
        <v>18</v>
      </c>
      <c r="B20" s="17"/>
      <c r="C20" s="18"/>
      <c r="D20" s="19"/>
      <c r="E20" s="19"/>
      <c r="F20" s="15" t="str">
        <f>"王雪"</f>
        <v>王雪</v>
      </c>
      <c r="G20" s="16">
        <v>76.5</v>
      </c>
      <c r="H20" s="11">
        <v>3</v>
      </c>
      <c r="I20" s="11"/>
    </row>
    <row r="21" spans="1:9" s="1" customFormat="1" ht="36" customHeight="1">
      <c r="A21" s="11">
        <v>15</v>
      </c>
      <c r="B21" s="20"/>
      <c r="C21" s="21"/>
      <c r="D21" s="22"/>
      <c r="E21" s="22"/>
      <c r="F21" s="15" t="str">
        <f>"段姝婷"</f>
        <v>段姝婷</v>
      </c>
      <c r="G21" s="16">
        <v>70.67</v>
      </c>
      <c r="H21" s="11">
        <v>4</v>
      </c>
      <c r="I21" s="11"/>
    </row>
    <row r="22" spans="1:9" s="1" customFormat="1" ht="25.5" customHeight="1">
      <c r="A22" s="11">
        <v>25</v>
      </c>
      <c r="B22" s="12" t="str">
        <f>"13"</f>
        <v>13</v>
      </c>
      <c r="C22" s="13" t="s">
        <v>13</v>
      </c>
      <c r="D22" s="14">
        <v>5</v>
      </c>
      <c r="E22" s="14">
        <v>24</v>
      </c>
      <c r="F22" s="15" t="str">
        <f>"冯艳"</f>
        <v>冯艳</v>
      </c>
      <c r="G22" s="16">
        <v>90.33</v>
      </c>
      <c r="H22" s="11">
        <v>1</v>
      </c>
      <c r="I22" s="11"/>
    </row>
    <row r="23" spans="1:9" s="1" customFormat="1" ht="25.5" customHeight="1">
      <c r="A23" s="11">
        <v>29</v>
      </c>
      <c r="B23" s="17"/>
      <c r="C23" s="18"/>
      <c r="D23" s="19"/>
      <c r="E23" s="19"/>
      <c r="F23" s="15" t="str">
        <f>"李娜"</f>
        <v>李娜</v>
      </c>
      <c r="G23" s="16">
        <v>89.17</v>
      </c>
      <c r="H23" s="11">
        <v>2</v>
      </c>
      <c r="I23" s="11"/>
    </row>
    <row r="24" spans="1:9" s="1" customFormat="1" ht="25.5" customHeight="1">
      <c r="A24" s="11">
        <v>42</v>
      </c>
      <c r="B24" s="17"/>
      <c r="C24" s="18"/>
      <c r="D24" s="19"/>
      <c r="E24" s="19"/>
      <c r="F24" s="15" t="str">
        <f>"张美美"</f>
        <v>张美美</v>
      </c>
      <c r="G24" s="16">
        <v>89</v>
      </c>
      <c r="H24" s="11">
        <v>3</v>
      </c>
      <c r="I24" s="11"/>
    </row>
    <row r="25" spans="1:9" s="1" customFormat="1" ht="25.5" customHeight="1">
      <c r="A25" s="11">
        <v>32</v>
      </c>
      <c r="B25" s="17"/>
      <c r="C25" s="18"/>
      <c r="D25" s="19"/>
      <c r="E25" s="19"/>
      <c r="F25" s="15" t="str">
        <f>"李文邦"</f>
        <v>李文邦</v>
      </c>
      <c r="G25" s="16">
        <v>88.67</v>
      </c>
      <c r="H25" s="11">
        <v>4</v>
      </c>
      <c r="I25" s="11"/>
    </row>
    <row r="26" spans="1:9" s="1" customFormat="1" ht="25.5" customHeight="1">
      <c r="A26" s="11">
        <v>38</v>
      </c>
      <c r="B26" s="17"/>
      <c r="C26" s="18"/>
      <c r="D26" s="19"/>
      <c r="E26" s="19"/>
      <c r="F26" s="15" t="str">
        <f>"徐婷婷"</f>
        <v>徐婷婷</v>
      </c>
      <c r="G26" s="16">
        <v>88.5</v>
      </c>
      <c r="H26" s="11">
        <v>5</v>
      </c>
      <c r="I26" s="11"/>
    </row>
    <row r="27" spans="1:9" s="1" customFormat="1" ht="25.5" customHeight="1">
      <c r="A27" s="11">
        <v>20</v>
      </c>
      <c r="B27" s="17"/>
      <c r="C27" s="18"/>
      <c r="D27" s="19"/>
      <c r="E27" s="19"/>
      <c r="F27" s="15" t="str">
        <f>"包翔"</f>
        <v>包翔</v>
      </c>
      <c r="G27" s="16">
        <v>87.5</v>
      </c>
      <c r="H27" s="11">
        <v>6</v>
      </c>
      <c r="I27" s="11"/>
    </row>
    <row r="28" spans="1:9" s="1" customFormat="1" ht="25.5" customHeight="1">
      <c r="A28" s="11">
        <v>21</v>
      </c>
      <c r="B28" s="17"/>
      <c r="C28" s="18"/>
      <c r="D28" s="19"/>
      <c r="E28" s="19"/>
      <c r="F28" s="15" t="str">
        <f>"蔡丽婷"</f>
        <v>蔡丽婷</v>
      </c>
      <c r="G28" s="16">
        <v>86.5</v>
      </c>
      <c r="H28" s="11">
        <v>7</v>
      </c>
      <c r="I28" s="11"/>
    </row>
    <row r="29" spans="1:9" s="1" customFormat="1" ht="25.5" customHeight="1">
      <c r="A29" s="11">
        <v>34</v>
      </c>
      <c r="B29" s="17"/>
      <c r="C29" s="18"/>
      <c r="D29" s="19"/>
      <c r="E29" s="19"/>
      <c r="F29" s="15" t="str">
        <f>"任慧"</f>
        <v>任慧</v>
      </c>
      <c r="G29" s="16">
        <v>86</v>
      </c>
      <c r="H29" s="11">
        <v>8</v>
      </c>
      <c r="I29" s="11"/>
    </row>
    <row r="30" spans="1:9" s="1" customFormat="1" ht="25.5" customHeight="1">
      <c r="A30" s="11">
        <v>22</v>
      </c>
      <c r="B30" s="17"/>
      <c r="C30" s="18"/>
      <c r="D30" s="19"/>
      <c r="E30" s="19"/>
      <c r="F30" s="15" t="str">
        <f>"陈敏"</f>
        <v>陈敏</v>
      </c>
      <c r="G30" s="16">
        <v>84.33</v>
      </c>
      <c r="H30" s="11">
        <v>9</v>
      </c>
      <c r="I30" s="11"/>
    </row>
    <row r="31" spans="1:9" s="1" customFormat="1" ht="25.5" customHeight="1">
      <c r="A31" s="11">
        <v>26</v>
      </c>
      <c r="B31" s="17"/>
      <c r="C31" s="18"/>
      <c r="D31" s="19"/>
      <c r="E31" s="19"/>
      <c r="F31" s="15" t="str">
        <f>"高悦"</f>
        <v>高悦</v>
      </c>
      <c r="G31" s="16">
        <v>84</v>
      </c>
      <c r="H31" s="11">
        <v>10</v>
      </c>
      <c r="I31" s="11"/>
    </row>
    <row r="32" spans="1:9" s="1" customFormat="1" ht="25.5" customHeight="1">
      <c r="A32" s="11">
        <v>31</v>
      </c>
      <c r="B32" s="17"/>
      <c r="C32" s="18"/>
      <c r="D32" s="19"/>
      <c r="E32" s="19"/>
      <c r="F32" s="15" t="str">
        <f>"李巧云"</f>
        <v>李巧云</v>
      </c>
      <c r="G32" s="16">
        <v>83.83</v>
      </c>
      <c r="H32" s="11">
        <v>11</v>
      </c>
      <c r="I32" s="11"/>
    </row>
    <row r="33" spans="1:9" s="1" customFormat="1" ht="25.5" customHeight="1">
      <c r="A33" s="11">
        <v>40</v>
      </c>
      <c r="B33" s="17"/>
      <c r="C33" s="18"/>
      <c r="D33" s="19"/>
      <c r="E33" s="19"/>
      <c r="F33" s="15" t="str">
        <f>"余钢铃"</f>
        <v>余钢铃</v>
      </c>
      <c r="G33" s="16">
        <v>83.5</v>
      </c>
      <c r="H33" s="11">
        <v>12</v>
      </c>
      <c r="I33" s="11"/>
    </row>
    <row r="34" spans="1:9" s="1" customFormat="1" ht="25.5" customHeight="1">
      <c r="A34" s="11">
        <v>19</v>
      </c>
      <c r="B34" s="17"/>
      <c r="C34" s="18"/>
      <c r="D34" s="19"/>
      <c r="E34" s="19"/>
      <c r="F34" s="15" t="str">
        <f>"安云"</f>
        <v>安云</v>
      </c>
      <c r="G34" s="16">
        <v>83</v>
      </c>
      <c r="H34" s="11">
        <v>13</v>
      </c>
      <c r="I34" s="11"/>
    </row>
    <row r="35" spans="1:9" s="1" customFormat="1" ht="25.5" customHeight="1">
      <c r="A35" s="11">
        <v>28</v>
      </c>
      <c r="B35" s="17"/>
      <c r="C35" s="18"/>
      <c r="D35" s="19"/>
      <c r="E35" s="19"/>
      <c r="F35" s="15" t="str">
        <f>"李荔枝"</f>
        <v>李荔枝</v>
      </c>
      <c r="G35" s="16">
        <v>80.33</v>
      </c>
      <c r="H35" s="11">
        <v>14</v>
      </c>
      <c r="I35" s="11"/>
    </row>
    <row r="36" spans="1:9" s="1" customFormat="1" ht="25.5" customHeight="1">
      <c r="A36" s="11">
        <v>23</v>
      </c>
      <c r="B36" s="17"/>
      <c r="C36" s="18"/>
      <c r="D36" s="19"/>
      <c r="E36" s="19"/>
      <c r="F36" s="15" t="str">
        <f>"杜荣荣"</f>
        <v>杜荣荣</v>
      </c>
      <c r="G36" s="16">
        <v>79.83</v>
      </c>
      <c r="H36" s="11">
        <v>15</v>
      </c>
      <c r="I36" s="11"/>
    </row>
    <row r="37" spans="1:9" s="1" customFormat="1" ht="25.5" customHeight="1">
      <c r="A37" s="11">
        <v>27</v>
      </c>
      <c r="B37" s="17"/>
      <c r="C37" s="18"/>
      <c r="D37" s="19"/>
      <c r="E37" s="19"/>
      <c r="F37" s="15" t="str">
        <f>"李丹"</f>
        <v>李丹</v>
      </c>
      <c r="G37" s="16">
        <v>78.33</v>
      </c>
      <c r="H37" s="11">
        <v>16</v>
      </c>
      <c r="I37" s="11"/>
    </row>
    <row r="38" spans="1:9" s="1" customFormat="1" ht="25.5" customHeight="1">
      <c r="A38" s="11">
        <v>30</v>
      </c>
      <c r="B38" s="17"/>
      <c r="C38" s="18"/>
      <c r="D38" s="19"/>
      <c r="E38" s="19"/>
      <c r="F38" s="15" t="str">
        <f>"李宁"</f>
        <v>李宁</v>
      </c>
      <c r="G38" s="16">
        <v>76.5</v>
      </c>
      <c r="H38" s="11">
        <v>17</v>
      </c>
      <c r="I38" s="11"/>
    </row>
    <row r="39" spans="1:9" s="1" customFormat="1" ht="25.5" customHeight="1">
      <c r="A39" s="11">
        <v>41</v>
      </c>
      <c r="B39" s="17"/>
      <c r="C39" s="18"/>
      <c r="D39" s="19"/>
      <c r="E39" s="19"/>
      <c r="F39" s="15" t="str">
        <f>"张曼"</f>
        <v>张曼</v>
      </c>
      <c r="G39" s="16">
        <v>75.33</v>
      </c>
      <c r="H39" s="11">
        <v>18</v>
      </c>
      <c r="I39" s="11"/>
    </row>
    <row r="40" spans="1:9" s="1" customFormat="1" ht="25.5" customHeight="1">
      <c r="A40" s="11">
        <v>36</v>
      </c>
      <c r="B40" s="17"/>
      <c r="C40" s="18"/>
      <c r="D40" s="19"/>
      <c r="E40" s="19"/>
      <c r="F40" s="15" t="str">
        <f>"王媛"</f>
        <v>王媛</v>
      </c>
      <c r="G40" s="16">
        <v>73.67</v>
      </c>
      <c r="H40" s="11">
        <v>19</v>
      </c>
      <c r="I40" s="11"/>
    </row>
    <row r="41" spans="1:9" s="1" customFormat="1" ht="25.5" customHeight="1">
      <c r="A41" s="11">
        <v>24</v>
      </c>
      <c r="B41" s="17"/>
      <c r="C41" s="18"/>
      <c r="D41" s="19"/>
      <c r="E41" s="19"/>
      <c r="F41" s="15" t="str">
        <f>"樊燕"</f>
        <v>樊燕</v>
      </c>
      <c r="G41" s="16">
        <v>0</v>
      </c>
      <c r="H41" s="11"/>
      <c r="I41" s="11" t="s">
        <v>11</v>
      </c>
    </row>
    <row r="42" spans="1:9" s="1" customFormat="1" ht="25.5" customHeight="1">
      <c r="A42" s="11">
        <v>33</v>
      </c>
      <c r="B42" s="17"/>
      <c r="C42" s="18"/>
      <c r="D42" s="19"/>
      <c r="E42" s="19"/>
      <c r="F42" s="15" t="str">
        <f>"蔺丹"</f>
        <v>蔺丹</v>
      </c>
      <c r="G42" s="16">
        <v>0</v>
      </c>
      <c r="H42" s="11"/>
      <c r="I42" s="11" t="s">
        <v>11</v>
      </c>
    </row>
    <row r="43" spans="1:9" s="1" customFormat="1" ht="25.5" customHeight="1">
      <c r="A43" s="11">
        <v>35</v>
      </c>
      <c r="B43" s="17"/>
      <c r="C43" s="18"/>
      <c r="D43" s="19"/>
      <c r="E43" s="19"/>
      <c r="F43" s="15" t="str">
        <f>"王铎"</f>
        <v>王铎</v>
      </c>
      <c r="G43" s="16">
        <v>0</v>
      </c>
      <c r="H43" s="11"/>
      <c r="I43" s="11" t="s">
        <v>11</v>
      </c>
    </row>
    <row r="44" spans="1:9" s="1" customFormat="1" ht="25.5" customHeight="1">
      <c r="A44" s="11">
        <v>37</v>
      </c>
      <c r="B44" s="17"/>
      <c r="C44" s="18"/>
      <c r="D44" s="19"/>
      <c r="E44" s="19"/>
      <c r="F44" s="15" t="str">
        <f>"徐璐"</f>
        <v>徐璐</v>
      </c>
      <c r="G44" s="16">
        <v>0</v>
      </c>
      <c r="H44" s="11"/>
      <c r="I44" s="11" t="s">
        <v>11</v>
      </c>
    </row>
    <row r="45" spans="1:9" s="1" customFormat="1" ht="25.5" customHeight="1">
      <c r="A45" s="11">
        <v>39</v>
      </c>
      <c r="B45" s="20"/>
      <c r="C45" s="21"/>
      <c r="D45" s="22"/>
      <c r="E45" s="22"/>
      <c r="F45" s="15" t="str">
        <f>"徐晓婷"</f>
        <v>徐晓婷</v>
      </c>
      <c r="G45" s="16">
        <v>0</v>
      </c>
      <c r="H45" s="11"/>
      <c r="I45" s="11" t="s">
        <v>11</v>
      </c>
    </row>
    <row r="46" spans="1:9" s="1" customFormat="1" ht="30" customHeight="1">
      <c r="A46" s="11">
        <v>45</v>
      </c>
      <c r="B46" s="12" t="str">
        <f>"14"</f>
        <v>14</v>
      </c>
      <c r="C46" s="13" t="s">
        <v>14</v>
      </c>
      <c r="D46" s="14">
        <v>2</v>
      </c>
      <c r="E46" s="14">
        <v>6</v>
      </c>
      <c r="F46" s="15" t="str">
        <f>"刘净"</f>
        <v>刘净</v>
      </c>
      <c r="G46" s="16">
        <v>89.5</v>
      </c>
      <c r="H46" s="11">
        <v>1</v>
      </c>
      <c r="I46" s="11"/>
    </row>
    <row r="47" spans="1:9" s="1" customFormat="1" ht="30" customHeight="1">
      <c r="A47" s="11">
        <v>47</v>
      </c>
      <c r="B47" s="17"/>
      <c r="C47" s="18"/>
      <c r="D47" s="19"/>
      <c r="E47" s="19"/>
      <c r="F47" s="15" t="str">
        <f>"徐婷"</f>
        <v>徐婷</v>
      </c>
      <c r="G47" s="16">
        <v>89.5</v>
      </c>
      <c r="H47" s="11">
        <v>2</v>
      </c>
      <c r="I47" s="11"/>
    </row>
    <row r="48" spans="1:9" s="1" customFormat="1" ht="30" customHeight="1">
      <c r="A48" s="11">
        <v>43</v>
      </c>
      <c r="B48" s="17"/>
      <c r="C48" s="18"/>
      <c r="D48" s="19"/>
      <c r="E48" s="19"/>
      <c r="F48" s="15" t="str">
        <f>"范国英"</f>
        <v>范国英</v>
      </c>
      <c r="G48" s="16">
        <v>83.5</v>
      </c>
      <c r="H48" s="11">
        <v>3</v>
      </c>
      <c r="I48" s="11"/>
    </row>
    <row r="49" spans="1:9" s="1" customFormat="1" ht="30" customHeight="1">
      <c r="A49" s="11">
        <v>46</v>
      </c>
      <c r="B49" s="17"/>
      <c r="C49" s="18"/>
      <c r="D49" s="19"/>
      <c r="E49" s="19"/>
      <c r="F49" s="15" t="str">
        <f>"王瑞平"</f>
        <v>王瑞平</v>
      </c>
      <c r="G49" s="16">
        <v>81.5</v>
      </c>
      <c r="H49" s="11">
        <v>4</v>
      </c>
      <c r="I49" s="11"/>
    </row>
    <row r="50" spans="1:9" s="1" customFormat="1" ht="30" customHeight="1">
      <c r="A50" s="11">
        <v>48</v>
      </c>
      <c r="B50" s="17"/>
      <c r="C50" s="18"/>
      <c r="D50" s="19"/>
      <c r="E50" s="19"/>
      <c r="F50" s="15" t="str">
        <f>"越静"</f>
        <v>越静</v>
      </c>
      <c r="G50" s="16">
        <v>78.33</v>
      </c>
      <c r="H50" s="11">
        <v>5</v>
      </c>
      <c r="I50" s="11"/>
    </row>
    <row r="51" spans="1:9" s="1" customFormat="1" ht="30" customHeight="1">
      <c r="A51" s="11">
        <v>44</v>
      </c>
      <c r="B51" s="20"/>
      <c r="C51" s="21"/>
      <c r="D51" s="22"/>
      <c r="E51" s="22"/>
      <c r="F51" s="15" t="str">
        <f>"李依"</f>
        <v>李依</v>
      </c>
      <c r="G51" s="16">
        <v>0</v>
      </c>
      <c r="H51" s="11"/>
      <c r="I51" s="11" t="s">
        <v>11</v>
      </c>
    </row>
    <row r="52" spans="1:9" s="1" customFormat="1" ht="30" customHeight="1">
      <c r="A52" s="11">
        <v>52</v>
      </c>
      <c r="B52" s="12" t="str">
        <f>"15"</f>
        <v>15</v>
      </c>
      <c r="C52" s="13" t="s">
        <v>15</v>
      </c>
      <c r="D52" s="14">
        <v>3</v>
      </c>
      <c r="E52" s="14">
        <v>11</v>
      </c>
      <c r="F52" s="15" t="str">
        <f>"鲁苏日古嘎"</f>
        <v>鲁苏日古嘎</v>
      </c>
      <c r="G52" s="16">
        <v>90.17</v>
      </c>
      <c r="H52" s="11">
        <v>1</v>
      </c>
      <c r="I52" s="11"/>
    </row>
    <row r="53" spans="1:9" s="1" customFormat="1" ht="30" customHeight="1">
      <c r="A53" s="11">
        <v>50</v>
      </c>
      <c r="B53" s="17"/>
      <c r="C53" s="18"/>
      <c r="D53" s="19"/>
      <c r="E53" s="19"/>
      <c r="F53" s="15" t="str">
        <f>"胡春萌"</f>
        <v>胡春萌</v>
      </c>
      <c r="G53" s="16">
        <v>89.83</v>
      </c>
      <c r="H53" s="11">
        <v>2</v>
      </c>
      <c r="I53" s="11"/>
    </row>
    <row r="54" spans="1:9" s="1" customFormat="1" ht="30" customHeight="1">
      <c r="A54" s="11">
        <v>53</v>
      </c>
      <c r="B54" s="17"/>
      <c r="C54" s="18"/>
      <c r="D54" s="19"/>
      <c r="E54" s="19"/>
      <c r="F54" s="15" t="str">
        <f>"王丽娜"</f>
        <v>王丽娜</v>
      </c>
      <c r="G54" s="16">
        <v>88.5</v>
      </c>
      <c r="H54" s="11">
        <v>3</v>
      </c>
      <c r="I54" s="11"/>
    </row>
    <row r="55" spans="1:9" s="1" customFormat="1" ht="30" customHeight="1">
      <c r="A55" s="11">
        <v>51</v>
      </c>
      <c r="B55" s="17"/>
      <c r="C55" s="18"/>
      <c r="D55" s="19"/>
      <c r="E55" s="19"/>
      <c r="F55" s="15" t="str">
        <f>"贾培峰"</f>
        <v>贾培峰</v>
      </c>
      <c r="G55" s="16">
        <v>87.33</v>
      </c>
      <c r="H55" s="11">
        <v>4</v>
      </c>
      <c r="I55" s="11"/>
    </row>
    <row r="56" spans="1:9" s="1" customFormat="1" ht="30" customHeight="1">
      <c r="A56" s="11">
        <v>49</v>
      </c>
      <c r="B56" s="17"/>
      <c r="C56" s="18"/>
      <c r="D56" s="19"/>
      <c r="E56" s="19"/>
      <c r="F56" s="15" t="str">
        <f>"高孟亮"</f>
        <v>高孟亮</v>
      </c>
      <c r="G56" s="16">
        <v>84.17</v>
      </c>
      <c r="H56" s="11">
        <v>5</v>
      </c>
      <c r="I56" s="11"/>
    </row>
    <row r="57" spans="1:9" s="1" customFormat="1" ht="30" customHeight="1">
      <c r="A57" s="11">
        <v>59</v>
      </c>
      <c r="B57" s="17"/>
      <c r="C57" s="18"/>
      <c r="D57" s="19"/>
      <c r="E57" s="19"/>
      <c r="F57" s="15" t="str">
        <f>"闫馨予"</f>
        <v>闫馨予</v>
      </c>
      <c r="G57" s="16">
        <v>81</v>
      </c>
      <c r="H57" s="11">
        <v>6</v>
      </c>
      <c r="I57" s="11"/>
    </row>
    <row r="58" spans="1:9" s="1" customFormat="1" ht="30" customHeight="1">
      <c r="A58" s="11">
        <v>54</v>
      </c>
      <c r="B58" s="17"/>
      <c r="C58" s="18"/>
      <c r="D58" s="19"/>
      <c r="E58" s="19"/>
      <c r="F58" s="15" t="str">
        <f>"王燕"</f>
        <v>王燕</v>
      </c>
      <c r="G58" s="16">
        <v>80.5</v>
      </c>
      <c r="H58" s="11">
        <v>7</v>
      </c>
      <c r="I58" s="11"/>
    </row>
    <row r="59" spans="1:9" s="1" customFormat="1" ht="30" customHeight="1">
      <c r="A59" s="11">
        <v>55</v>
      </c>
      <c r="B59" s="17"/>
      <c r="C59" s="18"/>
      <c r="D59" s="19"/>
      <c r="E59" s="19"/>
      <c r="F59" s="15" t="str">
        <f>"温惠凯"</f>
        <v>温惠凯</v>
      </c>
      <c r="G59" s="16">
        <v>77.67</v>
      </c>
      <c r="H59" s="11">
        <v>8</v>
      </c>
      <c r="I59" s="11"/>
    </row>
    <row r="60" spans="1:9" s="1" customFormat="1" ht="30" customHeight="1">
      <c r="A60" s="11">
        <v>56</v>
      </c>
      <c r="B60" s="17"/>
      <c r="C60" s="18"/>
      <c r="D60" s="19"/>
      <c r="E60" s="19"/>
      <c r="F60" s="15" t="str">
        <f>"吴蓝蓝"</f>
        <v>吴蓝蓝</v>
      </c>
      <c r="G60" s="16">
        <v>70.67</v>
      </c>
      <c r="H60" s="11">
        <v>9</v>
      </c>
      <c r="I60" s="11"/>
    </row>
    <row r="61" spans="1:9" s="1" customFormat="1" ht="30" customHeight="1">
      <c r="A61" s="11">
        <v>57</v>
      </c>
      <c r="B61" s="17"/>
      <c r="C61" s="18"/>
      <c r="D61" s="19"/>
      <c r="E61" s="19"/>
      <c r="F61" s="15" t="str">
        <f>"吴晓峰"</f>
        <v>吴晓峰</v>
      </c>
      <c r="G61" s="16">
        <v>0</v>
      </c>
      <c r="H61" s="11"/>
      <c r="I61" s="11" t="s">
        <v>11</v>
      </c>
    </row>
    <row r="62" spans="1:9" s="1" customFormat="1" ht="30" customHeight="1">
      <c r="A62" s="11">
        <v>58</v>
      </c>
      <c r="B62" s="20"/>
      <c r="C62" s="21"/>
      <c r="D62" s="22"/>
      <c r="E62" s="22"/>
      <c r="F62" s="15" t="str">
        <f>"武鑫鑫"</f>
        <v>武鑫鑫</v>
      </c>
      <c r="G62" s="16">
        <v>0</v>
      </c>
      <c r="H62" s="11"/>
      <c r="I62" s="11" t="s">
        <v>11</v>
      </c>
    </row>
    <row r="63" spans="1:9" s="1" customFormat="1" ht="34.5" customHeight="1">
      <c r="A63" s="11">
        <v>60</v>
      </c>
      <c r="B63" s="12" t="str">
        <f>"17"</f>
        <v>17</v>
      </c>
      <c r="C63" s="13" t="s">
        <v>16</v>
      </c>
      <c r="D63" s="14">
        <v>1</v>
      </c>
      <c r="E63" s="14">
        <v>3</v>
      </c>
      <c r="F63" s="15" t="str">
        <f>"范晓娟"</f>
        <v>范晓娟</v>
      </c>
      <c r="G63" s="16">
        <v>88.33</v>
      </c>
      <c r="H63" s="11">
        <v>1</v>
      </c>
      <c r="I63" s="11"/>
    </row>
    <row r="64" spans="1:9" s="1" customFormat="1" ht="34.5" customHeight="1">
      <c r="A64" s="11">
        <v>61</v>
      </c>
      <c r="B64" s="17"/>
      <c r="C64" s="18"/>
      <c r="D64" s="19"/>
      <c r="E64" s="19"/>
      <c r="F64" s="15" t="str">
        <f>"乔治东"</f>
        <v>乔治东</v>
      </c>
      <c r="G64" s="16">
        <v>81</v>
      </c>
      <c r="H64" s="11">
        <v>2</v>
      </c>
      <c r="I64" s="11"/>
    </row>
    <row r="65" spans="1:9" s="1" customFormat="1" ht="34.5" customHeight="1">
      <c r="A65" s="11">
        <v>62</v>
      </c>
      <c r="B65" s="20"/>
      <c r="C65" s="21"/>
      <c r="D65" s="22"/>
      <c r="E65" s="22"/>
      <c r="F65" s="15" t="str">
        <f>"张宇轩"</f>
        <v>张宇轩</v>
      </c>
      <c r="G65" s="16">
        <v>0</v>
      </c>
      <c r="H65" s="11"/>
      <c r="I65" s="11" t="s">
        <v>11</v>
      </c>
    </row>
    <row r="66" spans="1:9" s="1" customFormat="1" ht="30" customHeight="1">
      <c r="A66" s="11">
        <v>65</v>
      </c>
      <c r="B66" s="12" t="str">
        <f>"18"</f>
        <v>18</v>
      </c>
      <c r="C66" s="13" t="s">
        <v>17</v>
      </c>
      <c r="D66" s="14">
        <v>1</v>
      </c>
      <c r="E66" s="14">
        <v>3</v>
      </c>
      <c r="F66" s="15" t="str">
        <f>"刘佳月"</f>
        <v>刘佳月</v>
      </c>
      <c r="G66" s="16">
        <v>86</v>
      </c>
      <c r="H66" s="11">
        <v>1</v>
      </c>
      <c r="I66" s="11"/>
    </row>
    <row r="67" spans="1:9" s="1" customFormat="1" ht="30" customHeight="1">
      <c r="A67" s="11">
        <v>63</v>
      </c>
      <c r="B67" s="17"/>
      <c r="C67" s="18"/>
      <c r="D67" s="19"/>
      <c r="E67" s="19"/>
      <c r="F67" s="15" t="str">
        <f>"韩贝"</f>
        <v>韩贝</v>
      </c>
      <c r="G67" s="16">
        <v>78.83</v>
      </c>
      <c r="H67" s="11">
        <v>2</v>
      </c>
      <c r="I67" s="11"/>
    </row>
    <row r="68" spans="1:9" s="1" customFormat="1" ht="30" customHeight="1">
      <c r="A68" s="11">
        <v>64</v>
      </c>
      <c r="B68" s="20"/>
      <c r="C68" s="21"/>
      <c r="D68" s="22"/>
      <c r="E68" s="22"/>
      <c r="F68" s="15" t="str">
        <f>"李思源"</f>
        <v>李思源</v>
      </c>
      <c r="G68" s="16">
        <v>0</v>
      </c>
      <c r="H68" s="11"/>
      <c r="I68" s="11" t="s">
        <v>11</v>
      </c>
    </row>
    <row r="69" spans="1:9" s="1" customFormat="1" ht="30" customHeight="1">
      <c r="A69" s="11">
        <v>68</v>
      </c>
      <c r="B69" s="12" t="str">
        <f>"19"</f>
        <v>19</v>
      </c>
      <c r="C69" s="13" t="s">
        <v>18</v>
      </c>
      <c r="D69" s="14">
        <v>1</v>
      </c>
      <c r="E69" s="14">
        <v>3</v>
      </c>
      <c r="F69" s="15" t="str">
        <f>"许建华"</f>
        <v>许建华</v>
      </c>
      <c r="G69" s="16">
        <v>87.33</v>
      </c>
      <c r="H69" s="11">
        <v>1</v>
      </c>
      <c r="I69" s="11"/>
    </row>
    <row r="70" spans="1:9" s="1" customFormat="1" ht="30" customHeight="1">
      <c r="A70" s="11">
        <v>66</v>
      </c>
      <c r="B70" s="17"/>
      <c r="C70" s="18"/>
      <c r="D70" s="19"/>
      <c r="E70" s="19"/>
      <c r="F70" s="15" t="str">
        <f>"包冬晴"</f>
        <v>包冬晴</v>
      </c>
      <c r="G70" s="16">
        <v>76.17</v>
      </c>
      <c r="H70" s="11">
        <v>2</v>
      </c>
      <c r="I70" s="11"/>
    </row>
    <row r="71" spans="1:9" s="1" customFormat="1" ht="30" customHeight="1">
      <c r="A71" s="11">
        <v>67</v>
      </c>
      <c r="B71" s="20"/>
      <c r="C71" s="21"/>
      <c r="D71" s="22"/>
      <c r="E71" s="22"/>
      <c r="F71" s="15" t="str">
        <f>"康瑞青"</f>
        <v>康瑞青</v>
      </c>
      <c r="G71" s="16">
        <v>67</v>
      </c>
      <c r="H71" s="11">
        <v>3</v>
      </c>
      <c r="I71" s="11"/>
    </row>
    <row r="72" spans="1:9" s="1" customFormat="1" ht="30" customHeight="1">
      <c r="A72" s="11">
        <v>74</v>
      </c>
      <c r="B72" s="12" t="str">
        <f>"26"</f>
        <v>26</v>
      </c>
      <c r="C72" s="13" t="s">
        <v>19</v>
      </c>
      <c r="D72" s="14">
        <v>1</v>
      </c>
      <c r="E72" s="14">
        <v>7</v>
      </c>
      <c r="F72" s="15" t="str">
        <f>"王佳荣 "</f>
        <v>王佳荣 </v>
      </c>
      <c r="G72" s="16">
        <v>90.67</v>
      </c>
      <c r="H72" s="11">
        <v>1</v>
      </c>
      <c r="I72" s="11"/>
    </row>
    <row r="73" spans="1:9" s="1" customFormat="1" ht="30" customHeight="1">
      <c r="A73" s="11">
        <v>69</v>
      </c>
      <c r="B73" s="17"/>
      <c r="C73" s="18"/>
      <c r="D73" s="19"/>
      <c r="E73" s="19"/>
      <c r="F73" s="15" t="str">
        <f>"郝志玲"</f>
        <v>郝志玲</v>
      </c>
      <c r="G73" s="16">
        <v>87.17</v>
      </c>
      <c r="H73" s="11">
        <v>2</v>
      </c>
      <c r="I73" s="11"/>
    </row>
    <row r="74" spans="1:9" s="1" customFormat="1" ht="30" customHeight="1">
      <c r="A74" s="11">
        <v>70</v>
      </c>
      <c r="B74" s="17"/>
      <c r="C74" s="18"/>
      <c r="D74" s="19"/>
      <c r="E74" s="19"/>
      <c r="F74" s="15" t="str">
        <f>"何月"</f>
        <v>何月</v>
      </c>
      <c r="G74" s="16">
        <v>85.5</v>
      </c>
      <c r="H74" s="11">
        <v>3</v>
      </c>
      <c r="I74" s="11"/>
    </row>
    <row r="75" spans="1:9" s="1" customFormat="1" ht="30" customHeight="1">
      <c r="A75" s="11">
        <v>75</v>
      </c>
      <c r="B75" s="17"/>
      <c r="C75" s="18"/>
      <c r="D75" s="19"/>
      <c r="E75" s="19"/>
      <c r="F75" s="15" t="str">
        <f>"张嘉"</f>
        <v>张嘉</v>
      </c>
      <c r="G75" s="16">
        <v>84.5</v>
      </c>
      <c r="H75" s="11">
        <v>4</v>
      </c>
      <c r="I75" s="11"/>
    </row>
    <row r="76" spans="1:9" s="1" customFormat="1" ht="30" customHeight="1">
      <c r="A76" s="11">
        <v>72</v>
      </c>
      <c r="B76" s="17"/>
      <c r="C76" s="18"/>
      <c r="D76" s="19"/>
      <c r="E76" s="19"/>
      <c r="F76" s="15" t="str">
        <f>"李真"</f>
        <v>李真</v>
      </c>
      <c r="G76" s="16">
        <v>77.67</v>
      </c>
      <c r="H76" s="11">
        <v>5</v>
      </c>
      <c r="I76" s="11"/>
    </row>
    <row r="77" spans="1:9" s="1" customFormat="1" ht="30" customHeight="1">
      <c r="A77" s="11">
        <v>71</v>
      </c>
      <c r="B77" s="17"/>
      <c r="C77" s="18"/>
      <c r="D77" s="19"/>
      <c r="E77" s="19"/>
      <c r="F77" s="15" t="str">
        <f>"李华"</f>
        <v>李华</v>
      </c>
      <c r="G77" s="16">
        <v>73.33</v>
      </c>
      <c r="H77" s="11">
        <v>6</v>
      </c>
      <c r="I77" s="11"/>
    </row>
    <row r="78" spans="1:9" s="1" customFormat="1" ht="30" customHeight="1">
      <c r="A78" s="11">
        <v>73</v>
      </c>
      <c r="B78" s="20"/>
      <c r="C78" s="21"/>
      <c r="D78" s="22"/>
      <c r="E78" s="22"/>
      <c r="F78" s="15" t="str">
        <f>"王芳"</f>
        <v>王芳</v>
      </c>
      <c r="G78" s="16">
        <v>73.33</v>
      </c>
      <c r="H78" s="11">
        <v>7</v>
      </c>
      <c r="I78" s="11"/>
    </row>
  </sheetData>
  <sheetProtection/>
  <mergeCells count="38">
    <mergeCell ref="A1:I1"/>
    <mergeCell ref="G2:I2"/>
    <mergeCell ref="B4:B17"/>
    <mergeCell ref="B18:B21"/>
    <mergeCell ref="B22:B45"/>
    <mergeCell ref="B46:B51"/>
    <mergeCell ref="B52:B62"/>
    <mergeCell ref="B63:B65"/>
    <mergeCell ref="B66:B68"/>
    <mergeCell ref="B69:B71"/>
    <mergeCell ref="B72:B78"/>
    <mergeCell ref="C4:C17"/>
    <mergeCell ref="C18:C21"/>
    <mergeCell ref="C22:C45"/>
    <mergeCell ref="C46:C51"/>
    <mergeCell ref="C52:C62"/>
    <mergeCell ref="C63:C65"/>
    <mergeCell ref="C66:C68"/>
    <mergeCell ref="C69:C71"/>
    <mergeCell ref="C72:C78"/>
    <mergeCell ref="D4:D17"/>
    <mergeCell ref="D18:D21"/>
    <mergeCell ref="D22:D45"/>
    <mergeCell ref="D46:D51"/>
    <mergeCell ref="D52:D62"/>
    <mergeCell ref="D63:D65"/>
    <mergeCell ref="D66:D68"/>
    <mergeCell ref="D69:D71"/>
    <mergeCell ref="D72:D78"/>
    <mergeCell ref="E4:E17"/>
    <mergeCell ref="E18:E21"/>
    <mergeCell ref="E22:E45"/>
    <mergeCell ref="E46:E51"/>
    <mergeCell ref="E52:E62"/>
    <mergeCell ref="E63:E65"/>
    <mergeCell ref="E66:E68"/>
    <mergeCell ref="E69:E71"/>
    <mergeCell ref="E72:E78"/>
  </mergeCells>
  <printOptions horizontalCentered="1"/>
  <pageMargins left="0.19652777777777777" right="0.196527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2022-04-22T12:32:14Z</cp:lastPrinted>
  <dcterms:created xsi:type="dcterms:W3CDTF">2017-03-02T02:13:00Z</dcterms:created>
  <dcterms:modified xsi:type="dcterms:W3CDTF">2022-04-24T04:27:07Z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19123F12B87D41F5B0034E4978B415F7</vt:lpwstr>
  </property>
  <property fmtid="{D5CDD505-2E9C-101B-9397-08002B2CF9AE}" pid="5" name="commonda">
    <vt:lpwstr>eyJoZGlkIjoiZjg1MDY2ODAxOGQ1ZWE5YjRhODc3ODA1MTIyZTJmOGIifQ==</vt:lpwstr>
  </property>
</Properties>
</file>