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总表" sheetId="18" r:id="rId1"/>
  </sheets>
  <definedNames>
    <definedName name="_xlnm.Print_Titles" localSheetId="0">总表!$3:$3</definedName>
  </definedNames>
  <calcPr calcId="144525"/>
</workbook>
</file>

<file path=xl/sharedStrings.xml><?xml version="1.0" encoding="utf-8"?>
<sst xmlns="http://schemas.openxmlformats.org/spreadsheetml/2006/main" count="145" uniqueCount="43">
  <si>
    <t>鄂尔多斯市中心医院2022年度面向社会公开招聘
工作人员面试成绩汇总表</t>
  </si>
  <si>
    <t>序号</t>
  </si>
  <si>
    <t>报考岗位</t>
  </si>
  <si>
    <t>拟招
聘数</t>
  </si>
  <si>
    <t>姓名</t>
  </si>
  <si>
    <t>面试分数</t>
  </si>
  <si>
    <t>排名</t>
  </si>
  <si>
    <t>儿科3</t>
  </si>
  <si>
    <t>妇产科1</t>
  </si>
  <si>
    <t>妇产科2（高校毕业生岗位）</t>
  </si>
  <si>
    <t>康复科1</t>
  </si>
  <si>
    <t>手术麻醉科1</t>
  </si>
  <si>
    <t>手术麻醉科2（高校毕业生岗位）</t>
  </si>
  <si>
    <t>高彩凤</t>
  </si>
  <si>
    <t>张雪</t>
  </si>
  <si>
    <t>急诊科1</t>
  </si>
  <si>
    <t>王博</t>
  </si>
  <si>
    <t>杭凯凯</t>
  </si>
  <si>
    <t>冯家骏</t>
  </si>
  <si>
    <t>王宏波</t>
  </si>
  <si>
    <t>杨璐</t>
  </si>
  <si>
    <t>潘斯文</t>
  </si>
  <si>
    <t>急诊科3</t>
  </si>
  <si>
    <t>病案室/医务科/科教科/感染管理科1</t>
  </si>
  <si>
    <t>影像科/核医学科3</t>
  </si>
  <si>
    <t>影像科/核医学科4（高校毕业生岗位）</t>
  </si>
  <si>
    <t>缺考</t>
  </si>
  <si>
    <t>超声科2</t>
  </si>
  <si>
    <t>分子实验室2（高校毕业生岗位）</t>
  </si>
  <si>
    <t>检验科1</t>
  </si>
  <si>
    <t>检验科2（高校毕业生岗位）</t>
  </si>
  <si>
    <t>输血科1</t>
  </si>
  <si>
    <t>输血科2（高校毕业生岗位）</t>
  </si>
  <si>
    <t>药剂科1</t>
  </si>
  <si>
    <t>药剂科2（高校毕业生岗位）</t>
  </si>
  <si>
    <t>核医学科/肿瘤科/器械科1</t>
  </si>
  <si>
    <t>核医学科/肿瘤科/器械科2（高校毕业生岗位）</t>
  </si>
  <si>
    <t>医务科</t>
  </si>
  <si>
    <t>人事科</t>
  </si>
  <si>
    <t>弃考</t>
  </si>
  <si>
    <t>统计室</t>
  </si>
  <si>
    <t>社保科1</t>
  </si>
  <si>
    <t>社保科2（高校毕业生岗位）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</si>
</sst>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2"/>
      <color indexed="8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30"/>
  <sheetViews>
    <sheetView tabSelected="1" topLeftCell="A122" workbookViewId="0">
      <selection activeCell="G5" sqref="G5"/>
    </sheetView>
  </sheetViews>
  <sheetFormatPr defaultColWidth="8.125" defaultRowHeight="35.1" customHeight="1" outlineLevelCol="5"/>
  <cols>
    <col min="1" max="1" width="5.75" style="1" customWidth="1"/>
    <col min="2" max="2" width="15.375" style="1" customWidth="1"/>
    <col min="3" max="3" width="10.375" style="1" customWidth="1"/>
    <col min="4" max="4" width="13.25" style="1" customWidth="1"/>
    <col min="5" max="5" width="16.375" style="2" customWidth="1"/>
    <col min="6" max="6" width="14.5" style="1" customWidth="1"/>
    <col min="7" max="26" width="7.875" style="1" customWidth="1"/>
    <col min="27" max="16384" width="8.125" style="1"/>
  </cols>
  <sheetData>
    <row r="1" ht="54" customHeight="1" spans="1:6">
      <c r="A1" s="3" t="s">
        <v>0</v>
      </c>
      <c r="B1" s="3"/>
      <c r="C1" s="3"/>
      <c r="D1" s="3"/>
      <c r="E1" s="3"/>
      <c r="F1" s="3"/>
    </row>
    <row r="2" ht="9.75" customHeight="1" spans="1:5">
      <c r="A2" s="3"/>
      <c r="B2" s="4"/>
      <c r="C2" s="4"/>
      <c r="D2" s="4"/>
      <c r="E2" s="4"/>
    </row>
    <row r="3" ht="44.1" customHeight="1" spans="1:6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</row>
    <row r="4" ht="33.95" customHeight="1" spans="1:6">
      <c r="A4" s="7">
        <v>1</v>
      </c>
      <c r="B4" s="8" t="s">
        <v>7</v>
      </c>
      <c r="C4" s="7">
        <v>1</v>
      </c>
      <c r="D4" s="8" t="str">
        <f>"徐艳"</f>
        <v>徐艳</v>
      </c>
      <c r="E4" s="9">
        <v>79.4</v>
      </c>
      <c r="F4" s="7">
        <v>1</v>
      </c>
    </row>
    <row r="5" ht="33.95" customHeight="1" spans="1:6">
      <c r="A5" s="7">
        <v>2</v>
      </c>
      <c r="B5" s="8" t="s">
        <v>7</v>
      </c>
      <c r="C5" s="7"/>
      <c r="D5" s="8" t="str">
        <f>"吴燕"</f>
        <v>吴燕</v>
      </c>
      <c r="E5" s="9">
        <v>73</v>
      </c>
      <c r="F5" s="7">
        <v>2</v>
      </c>
    </row>
    <row r="6" ht="33.95" customHeight="1" spans="1:6">
      <c r="A6" s="7">
        <v>3</v>
      </c>
      <c r="B6" s="8" t="s">
        <v>8</v>
      </c>
      <c r="C6" s="7">
        <v>2</v>
      </c>
      <c r="D6" s="8" t="str">
        <f>"韩凤"</f>
        <v>韩凤</v>
      </c>
      <c r="E6" s="9">
        <v>85.2</v>
      </c>
      <c r="F6" s="7">
        <v>1</v>
      </c>
    </row>
    <row r="7" ht="33.95" customHeight="1" spans="1:6">
      <c r="A7" s="7">
        <v>4</v>
      </c>
      <c r="B7" s="8" t="s">
        <v>8</v>
      </c>
      <c r="C7" s="7"/>
      <c r="D7" s="8" t="str">
        <f>"曹懿蕾"</f>
        <v>曹懿蕾</v>
      </c>
      <c r="E7" s="9">
        <v>82.4</v>
      </c>
      <c r="F7" s="7">
        <v>2</v>
      </c>
    </row>
    <row r="8" ht="33.95" customHeight="1" spans="1:6">
      <c r="A8" s="7">
        <v>5</v>
      </c>
      <c r="B8" s="8" t="s">
        <v>8</v>
      </c>
      <c r="C8" s="7"/>
      <c r="D8" s="8" t="str">
        <f>"张明星"</f>
        <v>张明星</v>
      </c>
      <c r="E8" s="9">
        <v>78.6</v>
      </c>
      <c r="F8" s="7">
        <v>3</v>
      </c>
    </row>
    <row r="9" ht="33.95" customHeight="1" spans="1:6">
      <c r="A9" s="7">
        <v>6</v>
      </c>
      <c r="B9" s="10" t="s">
        <v>9</v>
      </c>
      <c r="C9" s="7">
        <v>3</v>
      </c>
      <c r="D9" s="8" t="str">
        <f>"张骞"</f>
        <v>张骞</v>
      </c>
      <c r="E9" s="9">
        <v>89.4</v>
      </c>
      <c r="F9" s="7">
        <v>1</v>
      </c>
    </row>
    <row r="10" ht="33.95" customHeight="1" spans="1:6">
      <c r="A10" s="7">
        <v>7</v>
      </c>
      <c r="B10" s="10" t="s">
        <v>9</v>
      </c>
      <c r="C10" s="7"/>
      <c r="D10" s="8" t="str">
        <f>"海日汗"</f>
        <v>海日汗</v>
      </c>
      <c r="E10" s="9">
        <v>82.4</v>
      </c>
      <c r="F10" s="7">
        <v>2</v>
      </c>
    </row>
    <row r="11" ht="33.95" customHeight="1" spans="1:6">
      <c r="A11" s="7">
        <v>8</v>
      </c>
      <c r="B11" s="10" t="s">
        <v>10</v>
      </c>
      <c r="C11" s="7">
        <v>1</v>
      </c>
      <c r="D11" s="8" t="str">
        <f>"张乐"</f>
        <v>张乐</v>
      </c>
      <c r="E11" s="9">
        <v>61.8</v>
      </c>
      <c r="F11" s="7">
        <v>1</v>
      </c>
    </row>
    <row r="12" ht="33.95" customHeight="1" spans="1:6">
      <c r="A12" s="7">
        <v>9</v>
      </c>
      <c r="B12" s="10" t="s">
        <v>11</v>
      </c>
      <c r="C12" s="7">
        <v>5</v>
      </c>
      <c r="D12" s="8" t="str">
        <f>"李雅楠"</f>
        <v>李雅楠</v>
      </c>
      <c r="E12" s="9">
        <v>79.6</v>
      </c>
      <c r="F12" s="7">
        <v>1</v>
      </c>
    </row>
    <row r="13" ht="33.95" customHeight="1" spans="1:6">
      <c r="A13" s="7">
        <v>10</v>
      </c>
      <c r="B13" s="10" t="s">
        <v>11</v>
      </c>
      <c r="C13" s="7"/>
      <c r="D13" s="8" t="str">
        <f>"张炜晨"</f>
        <v>张炜晨</v>
      </c>
      <c r="E13" s="9">
        <v>79.2</v>
      </c>
      <c r="F13" s="7">
        <v>2</v>
      </c>
    </row>
    <row r="14" ht="33.95" customHeight="1" spans="1:6">
      <c r="A14" s="7">
        <v>11</v>
      </c>
      <c r="B14" s="10" t="s">
        <v>11</v>
      </c>
      <c r="C14" s="7"/>
      <c r="D14" s="8" t="str">
        <f>"潘昊阳"</f>
        <v>潘昊阳</v>
      </c>
      <c r="E14" s="9">
        <v>78.5</v>
      </c>
      <c r="F14" s="7">
        <v>3</v>
      </c>
    </row>
    <row r="15" ht="33.95" customHeight="1" spans="1:6">
      <c r="A15" s="7">
        <v>12</v>
      </c>
      <c r="B15" s="10" t="s">
        <v>11</v>
      </c>
      <c r="C15" s="7"/>
      <c r="D15" s="8" t="str">
        <f>"吕治新"</f>
        <v>吕治新</v>
      </c>
      <c r="E15" s="9">
        <v>76.2</v>
      </c>
      <c r="F15" s="7">
        <v>4</v>
      </c>
    </row>
    <row r="16" ht="33.95" customHeight="1" spans="1:6">
      <c r="A16" s="7">
        <v>13</v>
      </c>
      <c r="B16" s="10" t="s">
        <v>11</v>
      </c>
      <c r="C16" s="7"/>
      <c r="D16" s="8" t="str">
        <f>"秦雪荣"</f>
        <v>秦雪荣</v>
      </c>
      <c r="E16" s="9">
        <v>76</v>
      </c>
      <c r="F16" s="7">
        <v>5</v>
      </c>
    </row>
    <row r="17" ht="33.95" customHeight="1" spans="1:6">
      <c r="A17" s="7">
        <v>14</v>
      </c>
      <c r="B17" s="10" t="s">
        <v>11</v>
      </c>
      <c r="C17" s="7"/>
      <c r="D17" s="8" t="str">
        <f>"吴海燕"</f>
        <v>吴海燕</v>
      </c>
      <c r="E17" s="9">
        <v>74.3</v>
      </c>
      <c r="F17" s="7">
        <v>6</v>
      </c>
    </row>
    <row r="18" ht="33.95" customHeight="1" spans="1:6">
      <c r="A18" s="7">
        <v>15</v>
      </c>
      <c r="B18" s="10" t="s">
        <v>11</v>
      </c>
      <c r="C18" s="7"/>
      <c r="D18" s="8" t="str">
        <f>"郝秉楠"</f>
        <v>郝秉楠</v>
      </c>
      <c r="E18" s="9">
        <v>72.8</v>
      </c>
      <c r="F18" s="7">
        <v>7</v>
      </c>
    </row>
    <row r="19" ht="33.95" customHeight="1" spans="1:6">
      <c r="A19" s="7">
        <v>16</v>
      </c>
      <c r="B19" s="10" t="s">
        <v>11</v>
      </c>
      <c r="C19" s="7"/>
      <c r="D19" s="8" t="str">
        <f>"王凤琴"</f>
        <v>王凤琴</v>
      </c>
      <c r="E19" s="9">
        <v>72.4</v>
      </c>
      <c r="F19" s="7">
        <v>8</v>
      </c>
    </row>
    <row r="20" customHeight="1" spans="1:6">
      <c r="A20" s="7">
        <v>17</v>
      </c>
      <c r="B20" s="10" t="s">
        <v>12</v>
      </c>
      <c r="C20" s="7">
        <v>1</v>
      </c>
      <c r="D20" s="8" t="s">
        <v>13</v>
      </c>
      <c r="E20" s="9">
        <v>82.3</v>
      </c>
      <c r="F20" s="7">
        <v>1</v>
      </c>
    </row>
    <row r="21" customHeight="1" spans="1:6">
      <c r="A21" s="7">
        <v>18</v>
      </c>
      <c r="B21" s="10" t="s">
        <v>12</v>
      </c>
      <c r="C21" s="7"/>
      <c r="D21" s="8" t="s">
        <v>14</v>
      </c>
      <c r="E21" s="9">
        <v>64.6</v>
      </c>
      <c r="F21" s="7">
        <v>2</v>
      </c>
    </row>
    <row r="22" ht="30" customHeight="1" spans="1:6">
      <c r="A22" s="7">
        <v>19</v>
      </c>
      <c r="B22" s="11" t="s">
        <v>15</v>
      </c>
      <c r="C22" s="12">
        <v>3</v>
      </c>
      <c r="D22" s="11" t="s">
        <v>16</v>
      </c>
      <c r="E22" s="13">
        <v>83.5</v>
      </c>
      <c r="F22" s="12">
        <v>1</v>
      </c>
    </row>
    <row r="23" ht="30" customHeight="1" spans="1:6">
      <c r="A23" s="7">
        <v>20</v>
      </c>
      <c r="B23" s="8" t="s">
        <v>15</v>
      </c>
      <c r="C23" s="7"/>
      <c r="D23" s="8" t="s">
        <v>17</v>
      </c>
      <c r="E23" s="9">
        <v>82</v>
      </c>
      <c r="F23" s="7">
        <v>2</v>
      </c>
    </row>
    <row r="24" ht="30" customHeight="1" spans="1:6">
      <c r="A24" s="7">
        <v>21</v>
      </c>
      <c r="B24" s="8" t="s">
        <v>15</v>
      </c>
      <c r="C24" s="7"/>
      <c r="D24" s="8" t="s">
        <v>18</v>
      </c>
      <c r="E24" s="9">
        <v>81</v>
      </c>
      <c r="F24" s="7">
        <v>3</v>
      </c>
    </row>
    <row r="25" ht="30" customHeight="1" spans="1:6">
      <c r="A25" s="7">
        <v>22</v>
      </c>
      <c r="B25" s="8" t="s">
        <v>15</v>
      </c>
      <c r="C25" s="7"/>
      <c r="D25" s="8" t="s">
        <v>19</v>
      </c>
      <c r="E25" s="9">
        <v>74.6</v>
      </c>
      <c r="F25" s="7">
        <v>4</v>
      </c>
    </row>
    <row r="26" ht="30" customHeight="1" spans="1:6">
      <c r="A26" s="7">
        <v>23</v>
      </c>
      <c r="B26" s="8" t="s">
        <v>15</v>
      </c>
      <c r="C26" s="7"/>
      <c r="D26" s="8" t="s">
        <v>20</v>
      </c>
      <c r="E26" s="9">
        <v>71.2</v>
      </c>
      <c r="F26" s="7">
        <v>5</v>
      </c>
    </row>
    <row r="27" ht="30" customHeight="1" spans="1:6">
      <c r="A27" s="7">
        <v>24</v>
      </c>
      <c r="B27" s="8" t="s">
        <v>15</v>
      </c>
      <c r="C27" s="7"/>
      <c r="D27" s="8" t="s">
        <v>21</v>
      </c>
      <c r="E27" s="9">
        <v>72.5</v>
      </c>
      <c r="F27" s="7">
        <v>6</v>
      </c>
    </row>
    <row r="28" ht="30" customHeight="1" spans="1:6">
      <c r="A28" s="7">
        <v>25</v>
      </c>
      <c r="B28" s="8" t="s">
        <v>22</v>
      </c>
      <c r="C28" s="7">
        <v>9</v>
      </c>
      <c r="D28" s="8" t="str">
        <f>"闫震宇"</f>
        <v>闫震宇</v>
      </c>
      <c r="E28" s="9">
        <v>89.8</v>
      </c>
      <c r="F28" s="7">
        <v>1</v>
      </c>
    </row>
    <row r="29" ht="30" customHeight="1" spans="1:6">
      <c r="A29" s="7">
        <v>26</v>
      </c>
      <c r="B29" s="8" t="s">
        <v>22</v>
      </c>
      <c r="C29" s="7"/>
      <c r="D29" s="8" t="str">
        <f>"苗思哲"</f>
        <v>苗思哲</v>
      </c>
      <c r="E29" s="9">
        <v>85.8</v>
      </c>
      <c r="F29" s="7">
        <v>2</v>
      </c>
    </row>
    <row r="30" ht="30" customHeight="1" spans="1:6">
      <c r="A30" s="7">
        <v>27</v>
      </c>
      <c r="B30" s="8" t="s">
        <v>22</v>
      </c>
      <c r="C30" s="7"/>
      <c r="D30" s="8" t="str">
        <f>"冀荣辉"</f>
        <v>冀荣辉</v>
      </c>
      <c r="E30" s="9">
        <v>85</v>
      </c>
      <c r="F30" s="7">
        <v>3</v>
      </c>
    </row>
    <row r="31" ht="30" customHeight="1" spans="1:6">
      <c r="A31" s="7">
        <v>28</v>
      </c>
      <c r="B31" s="8" t="s">
        <v>22</v>
      </c>
      <c r="C31" s="7"/>
      <c r="D31" s="8" t="str">
        <f>"王旭天"</f>
        <v>王旭天</v>
      </c>
      <c r="E31" s="9">
        <v>82</v>
      </c>
      <c r="F31" s="7">
        <v>4</v>
      </c>
    </row>
    <row r="32" ht="30" customHeight="1" spans="1:6">
      <c r="A32" s="7">
        <v>29</v>
      </c>
      <c r="B32" s="8" t="s">
        <v>22</v>
      </c>
      <c r="C32" s="7"/>
      <c r="D32" s="8" t="str">
        <f>"康硕"</f>
        <v>康硕</v>
      </c>
      <c r="E32" s="9">
        <v>77.7</v>
      </c>
      <c r="F32" s="7">
        <v>5</v>
      </c>
    </row>
    <row r="33" ht="30" customHeight="1" spans="1:6">
      <c r="A33" s="7">
        <v>30</v>
      </c>
      <c r="B33" s="8" t="s">
        <v>22</v>
      </c>
      <c r="C33" s="7"/>
      <c r="D33" s="8" t="str">
        <f>"王晔蓉"</f>
        <v>王晔蓉</v>
      </c>
      <c r="E33" s="9">
        <v>76.9</v>
      </c>
      <c r="F33" s="7">
        <v>6</v>
      </c>
    </row>
    <row r="34" ht="30" customHeight="1" spans="1:6">
      <c r="A34" s="7">
        <v>31</v>
      </c>
      <c r="B34" s="8" t="s">
        <v>22</v>
      </c>
      <c r="C34" s="7"/>
      <c r="D34" s="8" t="str">
        <f>"韩鹏"</f>
        <v>韩鹏</v>
      </c>
      <c r="E34" s="9">
        <v>76.2</v>
      </c>
      <c r="F34" s="7">
        <v>7</v>
      </c>
    </row>
    <row r="35" ht="30" customHeight="1" spans="1:6">
      <c r="A35" s="7">
        <v>32</v>
      </c>
      <c r="B35" s="8" t="s">
        <v>22</v>
      </c>
      <c r="C35" s="7"/>
      <c r="D35" s="8" t="str">
        <f>"邢瑞霞"</f>
        <v>邢瑞霞</v>
      </c>
      <c r="E35" s="9">
        <v>76.1</v>
      </c>
      <c r="F35" s="7">
        <v>8</v>
      </c>
    </row>
    <row r="36" ht="30" customHeight="1" spans="1:6">
      <c r="A36" s="7">
        <v>33</v>
      </c>
      <c r="B36" s="8" t="s">
        <v>22</v>
      </c>
      <c r="C36" s="7"/>
      <c r="D36" s="8" t="str">
        <f>"杨塔娜"</f>
        <v>杨塔娜</v>
      </c>
      <c r="E36" s="9">
        <v>73.4</v>
      </c>
      <c r="F36" s="7">
        <v>9</v>
      </c>
    </row>
    <row r="37" ht="30" customHeight="1" spans="1:6">
      <c r="A37" s="7">
        <v>34</v>
      </c>
      <c r="B37" s="8" t="s">
        <v>22</v>
      </c>
      <c r="C37" s="7"/>
      <c r="D37" s="8" t="str">
        <f>"白雪松"</f>
        <v>白雪松</v>
      </c>
      <c r="E37" s="9">
        <v>71.8</v>
      </c>
      <c r="F37" s="7">
        <v>10</v>
      </c>
    </row>
    <row r="38" ht="30" customHeight="1" spans="1:6">
      <c r="A38" s="7">
        <v>35</v>
      </c>
      <c r="B38" s="8" t="s">
        <v>22</v>
      </c>
      <c r="C38" s="7"/>
      <c r="D38" s="8" t="str">
        <f>"张晶"</f>
        <v>张晶</v>
      </c>
      <c r="E38" s="9">
        <v>65.2</v>
      </c>
      <c r="F38" s="7">
        <v>11</v>
      </c>
    </row>
    <row r="39" ht="30" customHeight="1" spans="1:6">
      <c r="A39" s="7">
        <v>36</v>
      </c>
      <c r="B39" s="8" t="s">
        <v>22</v>
      </c>
      <c r="C39" s="7"/>
      <c r="D39" s="8" t="str">
        <f>"乃日斯格"</f>
        <v>乃日斯格</v>
      </c>
      <c r="E39" s="9">
        <v>65</v>
      </c>
      <c r="F39" s="7">
        <v>12</v>
      </c>
    </row>
    <row r="40" ht="30" customHeight="1" spans="1:6">
      <c r="A40" s="7">
        <v>37</v>
      </c>
      <c r="B40" s="10" t="s">
        <v>23</v>
      </c>
      <c r="C40" s="7">
        <v>4</v>
      </c>
      <c r="D40" s="8" t="str">
        <f>"张凯"</f>
        <v>张凯</v>
      </c>
      <c r="E40" s="9">
        <v>83.6</v>
      </c>
      <c r="F40" s="7">
        <v>1</v>
      </c>
    </row>
    <row r="41" ht="30" customHeight="1" spans="1:6">
      <c r="A41" s="7">
        <v>38</v>
      </c>
      <c r="B41" s="10" t="s">
        <v>23</v>
      </c>
      <c r="C41" s="7"/>
      <c r="D41" s="8" t="str">
        <f>"王翔威"</f>
        <v>王翔威</v>
      </c>
      <c r="E41" s="9">
        <v>83.6</v>
      </c>
      <c r="F41" s="7">
        <v>2</v>
      </c>
    </row>
    <row r="42" ht="30" customHeight="1" spans="1:6">
      <c r="A42" s="7">
        <v>39</v>
      </c>
      <c r="B42" s="10" t="s">
        <v>23</v>
      </c>
      <c r="C42" s="7"/>
      <c r="D42" s="8" t="str">
        <f>"高蕾"</f>
        <v>高蕾</v>
      </c>
      <c r="E42" s="9">
        <v>80.2</v>
      </c>
      <c r="F42" s="7">
        <v>3</v>
      </c>
    </row>
    <row r="43" ht="30" customHeight="1" spans="1:6">
      <c r="A43" s="7">
        <v>40</v>
      </c>
      <c r="B43" s="10" t="s">
        <v>23</v>
      </c>
      <c r="C43" s="7"/>
      <c r="D43" s="8" t="str">
        <f>"吕安"</f>
        <v>吕安</v>
      </c>
      <c r="E43" s="9">
        <v>78.8</v>
      </c>
      <c r="F43" s="7">
        <v>4</v>
      </c>
    </row>
    <row r="44" ht="30" customHeight="1" spans="1:6">
      <c r="A44" s="7">
        <v>41</v>
      </c>
      <c r="B44" s="10" t="s">
        <v>23</v>
      </c>
      <c r="C44" s="7"/>
      <c r="D44" s="8" t="str">
        <f>"胡日娜"</f>
        <v>胡日娜</v>
      </c>
      <c r="E44" s="9">
        <v>73.4</v>
      </c>
      <c r="F44" s="7">
        <v>5</v>
      </c>
    </row>
    <row r="45" ht="30" customHeight="1" spans="1:6">
      <c r="A45" s="7">
        <v>42</v>
      </c>
      <c r="B45" s="10" t="s">
        <v>23</v>
      </c>
      <c r="C45" s="7"/>
      <c r="D45" s="8" t="str">
        <f>"苏叶"</f>
        <v>苏叶</v>
      </c>
      <c r="E45" s="9">
        <v>67.6</v>
      </c>
      <c r="F45" s="7">
        <v>6</v>
      </c>
    </row>
    <row r="46" ht="30" customHeight="1" spans="1:6">
      <c r="A46" s="7">
        <v>43</v>
      </c>
      <c r="B46" s="10" t="s">
        <v>24</v>
      </c>
      <c r="C46" s="14">
        <v>1</v>
      </c>
      <c r="D46" s="8" t="str">
        <f>"薛海燕"</f>
        <v>薛海燕</v>
      </c>
      <c r="E46" s="9">
        <v>71.4</v>
      </c>
      <c r="F46" s="7">
        <v>1</v>
      </c>
    </row>
    <row r="47" ht="30" customHeight="1" spans="1:6">
      <c r="A47" s="7">
        <v>44</v>
      </c>
      <c r="B47" s="10" t="s">
        <v>24</v>
      </c>
      <c r="C47" s="14"/>
      <c r="D47" s="8" t="str">
        <f>"张启越"</f>
        <v>张启越</v>
      </c>
      <c r="E47" s="9">
        <v>54.2</v>
      </c>
      <c r="F47" s="7">
        <v>2</v>
      </c>
    </row>
    <row r="48" ht="30" customHeight="1" spans="1:6">
      <c r="A48" s="7">
        <v>45</v>
      </c>
      <c r="B48" s="10" t="s">
        <v>24</v>
      </c>
      <c r="C48" s="14"/>
      <c r="D48" s="8" t="str">
        <f>"薛爵雅"</f>
        <v>薛爵雅</v>
      </c>
      <c r="E48" s="9">
        <v>49.2</v>
      </c>
      <c r="F48" s="7">
        <v>3</v>
      </c>
    </row>
    <row r="49" ht="30" customHeight="1" spans="1:6">
      <c r="A49" s="7">
        <v>46</v>
      </c>
      <c r="B49" s="10" t="s">
        <v>25</v>
      </c>
      <c r="C49" s="14">
        <v>6</v>
      </c>
      <c r="D49" s="8" t="str">
        <f>"李香君"</f>
        <v>李香君</v>
      </c>
      <c r="E49" s="9">
        <v>80.2</v>
      </c>
      <c r="F49" s="14">
        <v>1</v>
      </c>
    </row>
    <row r="50" ht="30" customHeight="1" spans="1:6">
      <c r="A50" s="7">
        <v>47</v>
      </c>
      <c r="B50" s="10" t="s">
        <v>25</v>
      </c>
      <c r="C50" s="14"/>
      <c r="D50" s="8" t="str">
        <f>"刘俊霞"</f>
        <v>刘俊霞</v>
      </c>
      <c r="E50" s="15">
        <v>70.8</v>
      </c>
      <c r="F50" s="7">
        <v>2</v>
      </c>
    </row>
    <row r="51" ht="30" customHeight="1" spans="1:6">
      <c r="A51" s="7">
        <v>48</v>
      </c>
      <c r="B51" s="10" t="s">
        <v>25</v>
      </c>
      <c r="C51" s="14"/>
      <c r="D51" s="8" t="str">
        <f>"郭彦含"</f>
        <v>郭彦含</v>
      </c>
      <c r="E51" s="15">
        <v>63.2</v>
      </c>
      <c r="F51" s="7">
        <v>3</v>
      </c>
    </row>
    <row r="52" ht="30" customHeight="1" spans="1:6">
      <c r="A52" s="7">
        <v>49</v>
      </c>
      <c r="B52" s="10" t="s">
        <v>25</v>
      </c>
      <c r="C52" s="14"/>
      <c r="D52" s="8" t="str">
        <f>"刘佳蕊"</f>
        <v>刘佳蕊</v>
      </c>
      <c r="E52" s="9">
        <v>62.4</v>
      </c>
      <c r="F52" s="7">
        <v>4</v>
      </c>
    </row>
    <row r="53" ht="30" customHeight="1" spans="1:6">
      <c r="A53" s="7">
        <v>50</v>
      </c>
      <c r="B53" s="10" t="s">
        <v>25</v>
      </c>
      <c r="C53" s="14"/>
      <c r="D53" s="8" t="str">
        <f>"段丽娟"</f>
        <v>段丽娟</v>
      </c>
      <c r="E53" s="9">
        <v>61.6</v>
      </c>
      <c r="F53" s="14">
        <v>5</v>
      </c>
    </row>
    <row r="54" ht="30" customHeight="1" spans="1:6">
      <c r="A54" s="7">
        <v>51</v>
      </c>
      <c r="B54" s="10" t="s">
        <v>25</v>
      </c>
      <c r="C54" s="14"/>
      <c r="D54" s="8" t="str">
        <f>"刘畅"</f>
        <v>刘畅</v>
      </c>
      <c r="E54" s="9">
        <v>58</v>
      </c>
      <c r="F54" s="14">
        <v>6</v>
      </c>
    </row>
    <row r="55" ht="30" customHeight="1" spans="1:6">
      <c r="A55" s="7">
        <v>52</v>
      </c>
      <c r="B55" s="10" t="s">
        <v>25</v>
      </c>
      <c r="C55" s="14"/>
      <c r="D55" s="8" t="str">
        <f>"张珂意"</f>
        <v>张珂意</v>
      </c>
      <c r="E55" s="15">
        <v>56.8</v>
      </c>
      <c r="F55" s="7">
        <v>7</v>
      </c>
    </row>
    <row r="56" ht="30" customHeight="1" spans="1:6">
      <c r="A56" s="7">
        <v>53</v>
      </c>
      <c r="B56" s="10" t="s">
        <v>25</v>
      </c>
      <c r="C56" s="14"/>
      <c r="D56" s="8" t="str">
        <f>"周雨薇"</f>
        <v>周雨薇</v>
      </c>
      <c r="E56" s="15">
        <v>50.8</v>
      </c>
      <c r="F56" s="14">
        <v>8</v>
      </c>
    </row>
    <row r="57" ht="30" customHeight="1" spans="1:6">
      <c r="A57" s="7">
        <v>54</v>
      </c>
      <c r="B57" s="10" t="s">
        <v>25</v>
      </c>
      <c r="C57" s="14"/>
      <c r="D57" s="8" t="str">
        <f>"周銮"</f>
        <v>周銮</v>
      </c>
      <c r="E57" s="15">
        <v>48.8</v>
      </c>
      <c r="F57" s="7">
        <v>9</v>
      </c>
    </row>
    <row r="58" ht="30" customHeight="1" spans="1:6">
      <c r="A58" s="7">
        <v>55</v>
      </c>
      <c r="B58" s="10" t="s">
        <v>25</v>
      </c>
      <c r="C58" s="14"/>
      <c r="D58" s="8" t="str">
        <f>"张慧"</f>
        <v>张慧</v>
      </c>
      <c r="E58" s="9">
        <v>44.4</v>
      </c>
      <c r="F58" s="7">
        <v>10</v>
      </c>
    </row>
    <row r="59" ht="30" customHeight="1" spans="1:6">
      <c r="A59" s="7">
        <v>56</v>
      </c>
      <c r="B59" s="10" t="s">
        <v>25</v>
      </c>
      <c r="C59" s="14"/>
      <c r="D59" s="8" t="str">
        <f>"齐雪莉"</f>
        <v>齐雪莉</v>
      </c>
      <c r="E59" s="15">
        <v>43.4</v>
      </c>
      <c r="F59" s="14">
        <v>11</v>
      </c>
    </row>
    <row r="60" ht="30" customHeight="1" spans="1:6">
      <c r="A60" s="7">
        <v>57</v>
      </c>
      <c r="B60" s="10" t="s">
        <v>25</v>
      </c>
      <c r="C60" s="14"/>
      <c r="D60" s="8" t="str">
        <f>"王璐"</f>
        <v>王璐</v>
      </c>
      <c r="E60" s="9"/>
      <c r="F60" s="14" t="s">
        <v>26</v>
      </c>
    </row>
    <row r="61" ht="30" customHeight="1" spans="1:6">
      <c r="A61" s="7">
        <v>58</v>
      </c>
      <c r="B61" s="8" t="s">
        <v>27</v>
      </c>
      <c r="C61" s="14">
        <v>2</v>
      </c>
      <c r="D61" s="8" t="str">
        <f>"蔡明"</f>
        <v>蔡明</v>
      </c>
      <c r="E61" s="15">
        <v>86.2</v>
      </c>
      <c r="F61" s="14">
        <v>1</v>
      </c>
    </row>
    <row r="62" ht="30" customHeight="1" spans="1:6">
      <c r="A62" s="7">
        <v>59</v>
      </c>
      <c r="B62" s="8" t="s">
        <v>27</v>
      </c>
      <c r="C62" s="14"/>
      <c r="D62" s="8" t="str">
        <f>"李宏绘"</f>
        <v>李宏绘</v>
      </c>
      <c r="E62" s="15">
        <v>85.4</v>
      </c>
      <c r="F62" s="14">
        <v>2</v>
      </c>
    </row>
    <row r="63" ht="30" customHeight="1" spans="1:6">
      <c r="A63" s="7">
        <v>60</v>
      </c>
      <c r="B63" s="8" t="s">
        <v>27</v>
      </c>
      <c r="C63" s="14"/>
      <c r="D63" s="8" t="str">
        <f>"珠兰"</f>
        <v>珠兰</v>
      </c>
      <c r="E63" s="15">
        <v>78.3</v>
      </c>
      <c r="F63" s="14">
        <v>3</v>
      </c>
    </row>
    <row r="64" ht="30" customHeight="1" spans="1:6">
      <c r="A64" s="7">
        <v>61</v>
      </c>
      <c r="B64" s="8" t="s">
        <v>27</v>
      </c>
      <c r="C64" s="14"/>
      <c r="D64" s="8" t="str">
        <f>"冀丽娜"</f>
        <v>冀丽娜</v>
      </c>
      <c r="E64" s="15">
        <v>70.6</v>
      </c>
      <c r="F64" s="14">
        <v>4</v>
      </c>
    </row>
    <row r="65" ht="30" customHeight="1" spans="1:6">
      <c r="A65" s="7">
        <v>62</v>
      </c>
      <c r="B65" s="10" t="s">
        <v>28</v>
      </c>
      <c r="C65" s="14">
        <v>1</v>
      </c>
      <c r="D65" s="8" t="str">
        <f>"苏木雅"</f>
        <v>苏木雅</v>
      </c>
      <c r="E65" s="15">
        <v>82</v>
      </c>
      <c r="F65" s="14">
        <v>1</v>
      </c>
    </row>
    <row r="66" ht="30" customHeight="1" spans="1:6">
      <c r="A66" s="7">
        <v>63</v>
      </c>
      <c r="B66" s="8" t="s">
        <v>29</v>
      </c>
      <c r="C66" s="14">
        <v>2</v>
      </c>
      <c r="D66" s="8" t="str">
        <f>"全磊"</f>
        <v>全磊</v>
      </c>
      <c r="E66" s="15">
        <v>81.2</v>
      </c>
      <c r="F66" s="14">
        <v>1</v>
      </c>
    </row>
    <row r="67" ht="30" customHeight="1" spans="1:6">
      <c r="A67" s="7">
        <v>64</v>
      </c>
      <c r="B67" s="8" t="s">
        <v>29</v>
      </c>
      <c r="C67" s="14"/>
      <c r="D67" s="8" t="str">
        <f>"代孝宇"</f>
        <v>代孝宇</v>
      </c>
      <c r="E67" s="15">
        <v>75.4</v>
      </c>
      <c r="F67" s="14">
        <v>2</v>
      </c>
    </row>
    <row r="68" ht="30" customHeight="1" spans="1:6">
      <c r="A68" s="7">
        <v>65</v>
      </c>
      <c r="B68" s="8" t="s">
        <v>29</v>
      </c>
      <c r="C68" s="14"/>
      <c r="D68" s="8" t="str">
        <f>"闫敏"</f>
        <v>闫敏</v>
      </c>
      <c r="E68" s="15">
        <v>74.6</v>
      </c>
      <c r="F68" s="14">
        <v>3</v>
      </c>
    </row>
    <row r="69" ht="30" customHeight="1" spans="1:6">
      <c r="A69" s="7">
        <v>66</v>
      </c>
      <c r="B69" s="8" t="s">
        <v>29</v>
      </c>
      <c r="C69" s="14"/>
      <c r="D69" s="8" t="str">
        <f>"吴继红"</f>
        <v>吴继红</v>
      </c>
      <c r="E69" s="15">
        <v>73.8</v>
      </c>
      <c r="F69" s="14">
        <v>4</v>
      </c>
    </row>
    <row r="70" customHeight="1" spans="1:6">
      <c r="A70" s="7">
        <v>67</v>
      </c>
      <c r="B70" s="8" t="s">
        <v>29</v>
      </c>
      <c r="C70" s="14"/>
      <c r="D70" s="8" t="str">
        <f>"李雅倩"</f>
        <v>李雅倩</v>
      </c>
      <c r="E70" s="15">
        <v>73.2</v>
      </c>
      <c r="F70" s="14">
        <v>5</v>
      </c>
    </row>
    <row r="71" customHeight="1" spans="1:6">
      <c r="A71" s="7">
        <v>68</v>
      </c>
      <c r="B71" s="8" t="s">
        <v>29</v>
      </c>
      <c r="C71" s="14"/>
      <c r="D71" s="8" t="str">
        <f>"贺荣荣"</f>
        <v>贺荣荣</v>
      </c>
      <c r="E71" s="15">
        <v>70.4</v>
      </c>
      <c r="F71" s="14">
        <v>6</v>
      </c>
    </row>
    <row r="72" customHeight="1" spans="1:6">
      <c r="A72" s="7">
        <v>69</v>
      </c>
      <c r="B72" s="10" t="s">
        <v>30</v>
      </c>
      <c r="C72" s="14">
        <v>4</v>
      </c>
      <c r="D72" s="8" t="str">
        <f>"刘沁"</f>
        <v>刘沁</v>
      </c>
      <c r="E72" s="15">
        <v>86.3</v>
      </c>
      <c r="F72" s="14">
        <v>1</v>
      </c>
    </row>
    <row r="73" customHeight="1" spans="1:6">
      <c r="A73" s="7">
        <v>70</v>
      </c>
      <c r="B73" s="10" t="s">
        <v>30</v>
      </c>
      <c r="C73" s="14"/>
      <c r="D73" s="8" t="str">
        <f>"贾丹"</f>
        <v>贾丹</v>
      </c>
      <c r="E73" s="15">
        <v>82</v>
      </c>
      <c r="F73" s="14">
        <v>2</v>
      </c>
    </row>
    <row r="74" customHeight="1" spans="1:6">
      <c r="A74" s="7">
        <v>71</v>
      </c>
      <c r="B74" s="10" t="s">
        <v>30</v>
      </c>
      <c r="C74" s="14"/>
      <c r="D74" s="8" t="str">
        <f>"马慧娇"</f>
        <v>马慧娇</v>
      </c>
      <c r="E74" s="15">
        <v>81.4</v>
      </c>
      <c r="F74" s="14">
        <v>3</v>
      </c>
    </row>
    <row r="75" customHeight="1" spans="1:6">
      <c r="A75" s="7">
        <v>72</v>
      </c>
      <c r="B75" s="10" t="s">
        <v>30</v>
      </c>
      <c r="C75" s="14"/>
      <c r="D75" s="8" t="str">
        <f>"李琛"</f>
        <v>李琛</v>
      </c>
      <c r="E75" s="15">
        <v>78.4</v>
      </c>
      <c r="F75" s="14">
        <v>4</v>
      </c>
    </row>
    <row r="76" customHeight="1" spans="1:6">
      <c r="A76" s="7">
        <v>73</v>
      </c>
      <c r="B76" s="10" t="s">
        <v>30</v>
      </c>
      <c r="C76" s="14"/>
      <c r="D76" s="8" t="str">
        <f>"刘琪璐"</f>
        <v>刘琪璐</v>
      </c>
      <c r="E76" s="15">
        <v>75.8</v>
      </c>
      <c r="F76" s="14">
        <v>5</v>
      </c>
    </row>
    <row r="77" customHeight="1" spans="1:6">
      <c r="A77" s="7">
        <v>74</v>
      </c>
      <c r="B77" s="10" t="s">
        <v>30</v>
      </c>
      <c r="C77" s="14"/>
      <c r="D77" s="8" t="str">
        <f>"王颖"</f>
        <v>王颖</v>
      </c>
      <c r="E77" s="15">
        <v>75</v>
      </c>
      <c r="F77" s="14">
        <v>6</v>
      </c>
    </row>
    <row r="78" customHeight="1" spans="1:6">
      <c r="A78" s="7">
        <v>75</v>
      </c>
      <c r="B78" s="10" t="s">
        <v>30</v>
      </c>
      <c r="C78" s="14"/>
      <c r="D78" s="8" t="str">
        <f>"吕布"</f>
        <v>吕布</v>
      </c>
      <c r="E78" s="15">
        <v>74.8</v>
      </c>
      <c r="F78" s="14">
        <v>7</v>
      </c>
    </row>
    <row r="79" customHeight="1" spans="1:6">
      <c r="A79" s="7">
        <v>76</v>
      </c>
      <c r="B79" s="10" t="s">
        <v>30</v>
      </c>
      <c r="C79" s="14"/>
      <c r="D79" s="8" t="str">
        <f>"赵雅楠"</f>
        <v>赵雅楠</v>
      </c>
      <c r="E79" s="15">
        <v>71.6</v>
      </c>
      <c r="F79" s="14">
        <v>8</v>
      </c>
    </row>
    <row r="80" customHeight="1" spans="1:6">
      <c r="A80" s="7">
        <v>77</v>
      </c>
      <c r="B80" s="10" t="s">
        <v>30</v>
      </c>
      <c r="C80" s="14"/>
      <c r="D80" s="8" t="str">
        <f>"沈慧敏"</f>
        <v>沈慧敏</v>
      </c>
      <c r="E80" s="15">
        <v>71</v>
      </c>
      <c r="F80" s="14">
        <v>9</v>
      </c>
    </row>
    <row r="81" customHeight="1" spans="1:6">
      <c r="A81" s="7">
        <v>78</v>
      </c>
      <c r="B81" s="10" t="s">
        <v>30</v>
      </c>
      <c r="C81" s="14"/>
      <c r="D81" s="8" t="str">
        <f>"张瀚元"</f>
        <v>张瀚元</v>
      </c>
      <c r="E81" s="15">
        <v>70</v>
      </c>
      <c r="F81" s="14">
        <v>10</v>
      </c>
    </row>
    <row r="82" customHeight="1" spans="1:6">
      <c r="A82" s="7">
        <v>79</v>
      </c>
      <c r="B82" s="8" t="s">
        <v>31</v>
      </c>
      <c r="C82" s="14">
        <v>1</v>
      </c>
      <c r="D82" s="8" t="str">
        <f>"郝东"</f>
        <v>郝东</v>
      </c>
      <c r="E82" s="15">
        <v>81</v>
      </c>
      <c r="F82" s="14">
        <v>1</v>
      </c>
    </row>
    <row r="83" customHeight="1" spans="1:6">
      <c r="A83" s="7">
        <v>80</v>
      </c>
      <c r="B83" s="8" t="s">
        <v>31</v>
      </c>
      <c r="C83" s="14"/>
      <c r="D83" s="8" t="str">
        <f>"郝志娇"</f>
        <v>郝志娇</v>
      </c>
      <c r="E83" s="15">
        <v>77.2</v>
      </c>
      <c r="F83" s="14">
        <v>2</v>
      </c>
    </row>
    <row r="84" customHeight="1" spans="1:6">
      <c r="A84" s="7">
        <v>81</v>
      </c>
      <c r="B84" s="8" t="s">
        <v>31</v>
      </c>
      <c r="C84" s="14"/>
      <c r="D84" s="8" t="str">
        <f>"高立夫"</f>
        <v>高立夫</v>
      </c>
      <c r="E84" s="15"/>
      <c r="F84" s="14" t="s">
        <v>26</v>
      </c>
    </row>
    <row r="85" customHeight="1" spans="1:6">
      <c r="A85" s="7">
        <v>82</v>
      </c>
      <c r="B85" s="10" t="s">
        <v>32</v>
      </c>
      <c r="C85" s="14">
        <v>1</v>
      </c>
      <c r="D85" s="8" t="str">
        <f>"郭浩"</f>
        <v>郭浩</v>
      </c>
      <c r="E85" s="15">
        <v>80.5</v>
      </c>
      <c r="F85" s="14">
        <v>1</v>
      </c>
    </row>
    <row r="86" customHeight="1" spans="1:6">
      <c r="A86" s="7">
        <v>83</v>
      </c>
      <c r="B86" s="10" t="s">
        <v>32</v>
      </c>
      <c r="C86" s="14"/>
      <c r="D86" s="8" t="str">
        <f>"刘虹瑶"</f>
        <v>刘虹瑶</v>
      </c>
      <c r="E86" s="15">
        <v>79.7</v>
      </c>
      <c r="F86" s="14">
        <v>2</v>
      </c>
    </row>
    <row r="87" customHeight="1" spans="1:6">
      <c r="A87" s="7">
        <v>84</v>
      </c>
      <c r="B87" s="10" t="s">
        <v>32</v>
      </c>
      <c r="C87" s="14"/>
      <c r="D87" s="8" t="str">
        <f>"王星宇"</f>
        <v>王星宇</v>
      </c>
      <c r="E87" s="15">
        <v>74.6</v>
      </c>
      <c r="F87" s="14">
        <v>3</v>
      </c>
    </row>
    <row r="88" customHeight="1" spans="1:6">
      <c r="A88" s="7">
        <v>85</v>
      </c>
      <c r="B88" s="8" t="s">
        <v>33</v>
      </c>
      <c r="C88" s="14">
        <v>4</v>
      </c>
      <c r="D88" s="16" t="str">
        <f>"王梓萱"</f>
        <v>王梓萱</v>
      </c>
      <c r="E88" s="15">
        <v>83.1</v>
      </c>
      <c r="F88" s="14">
        <v>1</v>
      </c>
    </row>
    <row r="89" customHeight="1" spans="1:6">
      <c r="A89" s="7">
        <v>86</v>
      </c>
      <c r="B89" s="8" t="s">
        <v>33</v>
      </c>
      <c r="C89" s="14"/>
      <c r="D89" s="8" t="str">
        <f>"赵丽娜"</f>
        <v>赵丽娜</v>
      </c>
      <c r="E89" s="15">
        <v>81</v>
      </c>
      <c r="F89" s="14">
        <v>2</v>
      </c>
    </row>
    <row r="90" customHeight="1" spans="1:6">
      <c r="A90" s="7">
        <v>87</v>
      </c>
      <c r="B90" s="8" t="s">
        <v>33</v>
      </c>
      <c r="C90" s="14"/>
      <c r="D90" s="8" t="str">
        <f>"苗丹"</f>
        <v>苗丹</v>
      </c>
      <c r="E90" s="15">
        <v>80.4</v>
      </c>
      <c r="F90" s="14">
        <v>3</v>
      </c>
    </row>
    <row r="91" customHeight="1" spans="1:6">
      <c r="A91" s="7">
        <v>88</v>
      </c>
      <c r="B91" s="16" t="s">
        <v>33</v>
      </c>
      <c r="C91" s="14"/>
      <c r="D91" s="8" t="str">
        <f>"王震"</f>
        <v>王震</v>
      </c>
      <c r="E91" s="15">
        <v>80</v>
      </c>
      <c r="F91" s="14">
        <v>4</v>
      </c>
    </row>
    <row r="92" customHeight="1" spans="1:6">
      <c r="A92" s="7">
        <v>89</v>
      </c>
      <c r="B92" s="8" t="s">
        <v>33</v>
      </c>
      <c r="C92" s="14"/>
      <c r="D92" s="8" t="str">
        <f>"张羽"</f>
        <v>张羽</v>
      </c>
      <c r="E92" s="15">
        <v>79.4</v>
      </c>
      <c r="F92" s="14">
        <v>5</v>
      </c>
    </row>
    <row r="93" customHeight="1" spans="1:6">
      <c r="A93" s="7">
        <v>90</v>
      </c>
      <c r="B93" s="8" t="s">
        <v>33</v>
      </c>
      <c r="C93" s="14"/>
      <c r="D93" s="8" t="str">
        <f>"苏淑敏"</f>
        <v>苏淑敏</v>
      </c>
      <c r="E93" s="15">
        <v>78.6</v>
      </c>
      <c r="F93" s="14">
        <v>6</v>
      </c>
    </row>
    <row r="94" customHeight="1" spans="1:6">
      <c r="A94" s="7">
        <v>91</v>
      </c>
      <c r="B94" s="8" t="s">
        <v>33</v>
      </c>
      <c r="C94" s="14"/>
      <c r="D94" s="8" t="str">
        <f>"王涵"</f>
        <v>王涵</v>
      </c>
      <c r="E94" s="15">
        <v>78</v>
      </c>
      <c r="F94" s="14">
        <v>7</v>
      </c>
    </row>
    <row r="95" customHeight="1" spans="1:6">
      <c r="A95" s="7">
        <v>92</v>
      </c>
      <c r="B95" s="8" t="s">
        <v>33</v>
      </c>
      <c r="C95" s="14"/>
      <c r="D95" s="8" t="str">
        <f>"王双霞"</f>
        <v>王双霞</v>
      </c>
      <c r="E95" s="15">
        <v>76.4</v>
      </c>
      <c r="F95" s="14">
        <v>8</v>
      </c>
    </row>
    <row r="96" customHeight="1" spans="1:6">
      <c r="A96" s="7">
        <v>93</v>
      </c>
      <c r="B96" s="8" t="s">
        <v>33</v>
      </c>
      <c r="C96" s="14"/>
      <c r="D96" s="8" t="str">
        <f>"孟根斯立木"</f>
        <v>孟根斯立木</v>
      </c>
      <c r="E96" s="15">
        <v>76.2</v>
      </c>
      <c r="F96" s="14">
        <v>9</v>
      </c>
    </row>
    <row r="97" customHeight="1" spans="1:6">
      <c r="A97" s="7">
        <v>94</v>
      </c>
      <c r="B97" s="8" t="s">
        <v>33</v>
      </c>
      <c r="C97" s="14"/>
      <c r="D97" s="8" t="str">
        <f>"张悦"</f>
        <v>张悦</v>
      </c>
      <c r="E97" s="15">
        <v>75.6</v>
      </c>
      <c r="F97" s="14">
        <v>10</v>
      </c>
    </row>
    <row r="98" customHeight="1" spans="1:6">
      <c r="A98" s="7">
        <v>95</v>
      </c>
      <c r="B98" s="8" t="s">
        <v>33</v>
      </c>
      <c r="C98" s="14"/>
      <c r="D98" s="8" t="str">
        <f>"崔娜"</f>
        <v>崔娜</v>
      </c>
      <c r="E98" s="15">
        <v>74</v>
      </c>
      <c r="F98" s="14">
        <v>11</v>
      </c>
    </row>
    <row r="99" customHeight="1" spans="1:6">
      <c r="A99" s="7">
        <v>96</v>
      </c>
      <c r="B99" s="8" t="s">
        <v>33</v>
      </c>
      <c r="C99" s="14"/>
      <c r="D99" s="8" t="str">
        <f>"刘娜"</f>
        <v>刘娜</v>
      </c>
      <c r="E99" s="15">
        <v>71</v>
      </c>
      <c r="F99" s="14">
        <v>12</v>
      </c>
    </row>
    <row r="100" customHeight="1" spans="1:6">
      <c r="A100" s="7">
        <v>97</v>
      </c>
      <c r="B100" s="17" t="s">
        <v>34</v>
      </c>
      <c r="C100" s="18">
        <v>1</v>
      </c>
      <c r="D100" s="11" t="str">
        <f>"谷超"</f>
        <v>谷超</v>
      </c>
      <c r="E100" s="19">
        <v>81</v>
      </c>
      <c r="F100" s="18">
        <v>1</v>
      </c>
    </row>
    <row r="101" customHeight="1" spans="1:6">
      <c r="A101" s="7">
        <v>98</v>
      </c>
      <c r="B101" s="10" t="s">
        <v>34</v>
      </c>
      <c r="C101" s="14"/>
      <c r="D101" s="8" t="str">
        <f>"刘洋"</f>
        <v>刘洋</v>
      </c>
      <c r="E101" s="15">
        <v>80.9</v>
      </c>
      <c r="F101" s="14">
        <v>2</v>
      </c>
    </row>
    <row r="102" customHeight="1" spans="1:6">
      <c r="A102" s="7">
        <v>99</v>
      </c>
      <c r="B102" s="10" t="s">
        <v>34</v>
      </c>
      <c r="C102" s="14"/>
      <c r="D102" s="8" t="str">
        <f>"陈珂玉"</f>
        <v>陈珂玉</v>
      </c>
      <c r="E102" s="15">
        <v>80.5</v>
      </c>
      <c r="F102" s="14">
        <v>3</v>
      </c>
    </row>
    <row r="103" customHeight="1" spans="1:6">
      <c r="A103" s="7">
        <v>100</v>
      </c>
      <c r="B103" s="10" t="s">
        <v>35</v>
      </c>
      <c r="C103" s="14">
        <v>2</v>
      </c>
      <c r="D103" s="8" t="str">
        <f>"李丹"</f>
        <v>李丹</v>
      </c>
      <c r="E103" s="15">
        <v>83</v>
      </c>
      <c r="F103" s="14">
        <v>1</v>
      </c>
    </row>
    <row r="104" customHeight="1" spans="1:6">
      <c r="A104" s="7">
        <v>101</v>
      </c>
      <c r="B104" s="10" t="s">
        <v>35</v>
      </c>
      <c r="C104" s="14"/>
      <c r="D104" s="8" t="str">
        <f>"蒋京航"</f>
        <v>蒋京航</v>
      </c>
      <c r="E104" s="15">
        <v>82.3</v>
      </c>
      <c r="F104" s="14">
        <v>2</v>
      </c>
    </row>
    <row r="105" customHeight="1" spans="1:6">
      <c r="A105" s="7">
        <v>102</v>
      </c>
      <c r="B105" s="10" t="s">
        <v>35</v>
      </c>
      <c r="C105" s="14"/>
      <c r="D105" s="8" t="str">
        <f>"杨杉"</f>
        <v>杨杉</v>
      </c>
      <c r="E105" s="15">
        <v>76.9</v>
      </c>
      <c r="F105" s="14">
        <v>3</v>
      </c>
    </row>
    <row r="106" customHeight="1" spans="1:6">
      <c r="A106" s="7">
        <v>103</v>
      </c>
      <c r="B106" s="10" t="s">
        <v>35</v>
      </c>
      <c r="C106" s="14"/>
      <c r="D106" s="8" t="str">
        <f>"辛美倩"</f>
        <v>辛美倩</v>
      </c>
      <c r="E106" s="15">
        <v>75.8</v>
      </c>
      <c r="F106" s="14">
        <v>4</v>
      </c>
    </row>
    <row r="107" customHeight="1" spans="1:6">
      <c r="A107" s="7">
        <v>104</v>
      </c>
      <c r="B107" s="10" t="s">
        <v>35</v>
      </c>
      <c r="C107" s="14"/>
      <c r="D107" s="8" t="str">
        <f>"张慧"</f>
        <v>张慧</v>
      </c>
      <c r="E107" s="15">
        <v>74.2</v>
      </c>
      <c r="F107" s="14">
        <v>5</v>
      </c>
    </row>
    <row r="108" customHeight="1" spans="1:6">
      <c r="A108" s="7">
        <v>105</v>
      </c>
      <c r="B108" s="10" t="s">
        <v>36</v>
      </c>
      <c r="C108" s="14">
        <v>1</v>
      </c>
      <c r="D108" s="8" t="str">
        <f>"华昊英"</f>
        <v>华昊英</v>
      </c>
      <c r="E108" s="15">
        <v>81.2</v>
      </c>
      <c r="F108" s="14">
        <v>1</v>
      </c>
    </row>
    <row r="109" customHeight="1" spans="1:6">
      <c r="A109" s="7">
        <v>106</v>
      </c>
      <c r="B109" s="10" t="s">
        <v>36</v>
      </c>
      <c r="C109" s="14"/>
      <c r="D109" s="8" t="str">
        <f>"丁浩辰"</f>
        <v>丁浩辰</v>
      </c>
      <c r="E109" s="15">
        <v>75.3</v>
      </c>
      <c r="F109" s="14">
        <v>2</v>
      </c>
    </row>
    <row r="110" customHeight="1" spans="1:6">
      <c r="A110" s="7">
        <v>107</v>
      </c>
      <c r="B110" s="8" t="s">
        <v>37</v>
      </c>
      <c r="C110" s="14">
        <v>2</v>
      </c>
      <c r="D110" s="8" t="str">
        <f>"丁子娱"</f>
        <v>丁子娱</v>
      </c>
      <c r="E110" s="15">
        <v>81.9</v>
      </c>
      <c r="F110" s="14">
        <v>1</v>
      </c>
    </row>
    <row r="111" customHeight="1" spans="1:6">
      <c r="A111" s="7">
        <v>108</v>
      </c>
      <c r="B111" s="8" t="s">
        <v>37</v>
      </c>
      <c r="C111" s="14"/>
      <c r="D111" s="8" t="str">
        <f>"孙艳"</f>
        <v>孙艳</v>
      </c>
      <c r="E111" s="15">
        <v>76.9</v>
      </c>
      <c r="F111" s="14">
        <v>2</v>
      </c>
    </row>
    <row r="112" customHeight="1" spans="1:6">
      <c r="A112" s="7">
        <v>109</v>
      </c>
      <c r="B112" s="8" t="s">
        <v>37</v>
      </c>
      <c r="C112" s="14"/>
      <c r="D112" s="8" t="str">
        <f>"魏小雪"</f>
        <v>魏小雪</v>
      </c>
      <c r="E112" s="15">
        <v>76.7</v>
      </c>
      <c r="F112" s="14">
        <v>3</v>
      </c>
    </row>
    <row r="113" customHeight="1" spans="1:6">
      <c r="A113" s="7">
        <v>110</v>
      </c>
      <c r="B113" s="8" t="s">
        <v>37</v>
      </c>
      <c r="C113" s="14"/>
      <c r="D113" s="8" t="str">
        <f>"张卜凡"</f>
        <v>张卜凡</v>
      </c>
      <c r="E113" s="15">
        <v>76.6</v>
      </c>
      <c r="F113" s="14">
        <v>4</v>
      </c>
    </row>
    <row r="114" customHeight="1" spans="1:6">
      <c r="A114" s="7">
        <v>111</v>
      </c>
      <c r="B114" s="8" t="s">
        <v>37</v>
      </c>
      <c r="C114" s="14"/>
      <c r="D114" s="8" t="str">
        <f>"白伊婧"</f>
        <v>白伊婧</v>
      </c>
      <c r="E114" s="15">
        <v>74.5</v>
      </c>
      <c r="F114" s="14">
        <v>5</v>
      </c>
    </row>
    <row r="115" customHeight="1" spans="1:6">
      <c r="A115" s="7">
        <v>112</v>
      </c>
      <c r="B115" s="8" t="s">
        <v>37</v>
      </c>
      <c r="C115" s="14"/>
      <c r="D115" s="8" t="str">
        <f>"段向瑞"</f>
        <v>段向瑞</v>
      </c>
      <c r="E115" s="15">
        <v>73.3</v>
      </c>
      <c r="F115" s="14">
        <v>6</v>
      </c>
    </row>
    <row r="116" customHeight="1" spans="1:6">
      <c r="A116" s="7">
        <v>113</v>
      </c>
      <c r="B116" s="8" t="s">
        <v>38</v>
      </c>
      <c r="C116" s="14">
        <v>2</v>
      </c>
      <c r="D116" s="8" t="str">
        <f>"李嵘佳"</f>
        <v>李嵘佳</v>
      </c>
      <c r="E116" s="15">
        <v>78.4</v>
      </c>
      <c r="F116" s="14">
        <v>1</v>
      </c>
    </row>
    <row r="117" customHeight="1" spans="1:6">
      <c r="A117" s="7">
        <v>114</v>
      </c>
      <c r="B117" s="8" t="s">
        <v>38</v>
      </c>
      <c r="C117" s="14"/>
      <c r="D117" s="8" t="str">
        <f>"李宇舒"</f>
        <v>李宇舒</v>
      </c>
      <c r="E117" s="15">
        <v>77.6</v>
      </c>
      <c r="F117" s="14">
        <v>2</v>
      </c>
    </row>
    <row r="118" customHeight="1" spans="1:6">
      <c r="A118" s="7">
        <v>115</v>
      </c>
      <c r="B118" s="8" t="s">
        <v>38</v>
      </c>
      <c r="C118" s="14"/>
      <c r="D118" s="8" t="str">
        <f>"高慧"</f>
        <v>高慧</v>
      </c>
      <c r="E118" s="15">
        <v>77.3</v>
      </c>
      <c r="F118" s="14">
        <v>3</v>
      </c>
    </row>
    <row r="119" customHeight="1" spans="1:6">
      <c r="A119" s="7">
        <v>116</v>
      </c>
      <c r="B119" s="8" t="s">
        <v>38</v>
      </c>
      <c r="C119" s="14"/>
      <c r="D119" s="8" t="str">
        <f>"曹锦娥"</f>
        <v>曹锦娥</v>
      </c>
      <c r="E119" s="15">
        <v>76.8</v>
      </c>
      <c r="F119" s="14">
        <v>4</v>
      </c>
    </row>
    <row r="120" customHeight="1" spans="1:6">
      <c r="A120" s="7">
        <v>117</v>
      </c>
      <c r="B120" s="8" t="s">
        <v>38</v>
      </c>
      <c r="C120" s="14"/>
      <c r="D120" s="8" t="str">
        <f>"邬娜"</f>
        <v>邬娜</v>
      </c>
      <c r="E120" s="15">
        <v>73.5</v>
      </c>
      <c r="F120" s="14">
        <v>5</v>
      </c>
    </row>
    <row r="121" customHeight="1" spans="1:6">
      <c r="A121" s="7">
        <v>118</v>
      </c>
      <c r="B121" s="8" t="s">
        <v>38</v>
      </c>
      <c r="C121" s="14"/>
      <c r="D121" s="8" t="str">
        <f>"吕佳霖"</f>
        <v>吕佳霖</v>
      </c>
      <c r="E121" s="15"/>
      <c r="F121" s="14" t="s">
        <v>39</v>
      </c>
    </row>
    <row r="122" customHeight="1" spans="1:6">
      <c r="A122" s="7">
        <v>119</v>
      </c>
      <c r="B122" s="8" t="s">
        <v>40</v>
      </c>
      <c r="C122" s="14">
        <v>1</v>
      </c>
      <c r="D122" s="8" t="str">
        <f>"刘昺晨"</f>
        <v>刘昺晨</v>
      </c>
      <c r="E122" s="15">
        <v>78.6</v>
      </c>
      <c r="F122" s="14">
        <v>1</v>
      </c>
    </row>
    <row r="123" customHeight="1" spans="1:6">
      <c r="A123" s="7">
        <v>120</v>
      </c>
      <c r="B123" s="8" t="s">
        <v>40</v>
      </c>
      <c r="C123" s="14"/>
      <c r="D123" s="8" t="str">
        <f>"胡安娜"</f>
        <v>胡安娜</v>
      </c>
      <c r="E123" s="15">
        <v>78.2</v>
      </c>
      <c r="F123" s="14">
        <v>2</v>
      </c>
    </row>
    <row r="124" customHeight="1" spans="1:6">
      <c r="A124" s="7">
        <v>121</v>
      </c>
      <c r="B124" s="8" t="s">
        <v>40</v>
      </c>
      <c r="C124" s="14"/>
      <c r="D124" s="8" t="str">
        <f>"刘娜"</f>
        <v>刘娜</v>
      </c>
      <c r="E124" s="15">
        <v>74.2</v>
      </c>
      <c r="F124" s="14">
        <v>3</v>
      </c>
    </row>
    <row r="125" customHeight="1" spans="1:6">
      <c r="A125" s="7">
        <v>122</v>
      </c>
      <c r="B125" s="8" t="s">
        <v>41</v>
      </c>
      <c r="C125" s="14">
        <v>1</v>
      </c>
      <c r="D125" s="8" t="str">
        <f>"庄苗"</f>
        <v>庄苗</v>
      </c>
      <c r="E125" s="15">
        <v>81.3</v>
      </c>
      <c r="F125" s="14">
        <v>1</v>
      </c>
    </row>
    <row r="126" customHeight="1" spans="1:6">
      <c r="A126" s="7">
        <v>123</v>
      </c>
      <c r="B126" s="8" t="s">
        <v>41</v>
      </c>
      <c r="C126" s="14"/>
      <c r="D126" s="8" t="str">
        <f>"王丹妮"</f>
        <v>王丹妮</v>
      </c>
      <c r="E126" s="15">
        <v>79</v>
      </c>
      <c r="F126" s="14">
        <v>2</v>
      </c>
    </row>
    <row r="127" customHeight="1" spans="1:6">
      <c r="A127" s="7">
        <v>124</v>
      </c>
      <c r="B127" s="8" t="s">
        <v>41</v>
      </c>
      <c r="C127" s="14"/>
      <c r="D127" s="8" t="str">
        <f>"李阳"</f>
        <v>李阳</v>
      </c>
      <c r="E127" s="15">
        <v>78.4</v>
      </c>
      <c r="F127" s="14">
        <v>3</v>
      </c>
    </row>
    <row r="128" customHeight="1" spans="1:6">
      <c r="A128" s="7">
        <v>125</v>
      </c>
      <c r="B128" s="10" t="s">
        <v>42</v>
      </c>
      <c r="C128" s="14">
        <v>1</v>
      </c>
      <c r="D128" s="8" t="str">
        <f>"李炯然"</f>
        <v>李炯然</v>
      </c>
      <c r="E128" s="15">
        <v>84</v>
      </c>
      <c r="F128" s="14">
        <v>1</v>
      </c>
    </row>
    <row r="129" customHeight="1" spans="1:6">
      <c r="A129" s="7">
        <v>126</v>
      </c>
      <c r="B129" s="10" t="s">
        <v>42</v>
      </c>
      <c r="C129" s="14"/>
      <c r="D129" s="8" t="str">
        <f>"曹燕"</f>
        <v>曹燕</v>
      </c>
      <c r="E129" s="15">
        <v>77.8</v>
      </c>
      <c r="F129" s="14">
        <v>2</v>
      </c>
    </row>
    <row r="130" customHeight="1" spans="1:6">
      <c r="A130" s="7">
        <v>127</v>
      </c>
      <c r="B130" s="10" t="s">
        <v>42</v>
      </c>
      <c r="C130" s="14"/>
      <c r="D130" s="8" t="str">
        <f>"王璐"</f>
        <v>王璐</v>
      </c>
      <c r="E130" s="15">
        <v>75.7</v>
      </c>
      <c r="F130" s="14">
        <v>3</v>
      </c>
    </row>
  </sheetData>
  <mergeCells count="25">
    <mergeCell ref="A1:F1"/>
    <mergeCell ref="C4:C5"/>
    <mergeCell ref="C6:C8"/>
    <mergeCell ref="C9:C10"/>
    <mergeCell ref="C12:C19"/>
    <mergeCell ref="C20:C21"/>
    <mergeCell ref="C22:C27"/>
    <mergeCell ref="C28:C39"/>
    <mergeCell ref="C40:C45"/>
    <mergeCell ref="C46:C48"/>
    <mergeCell ref="C49:C60"/>
    <mergeCell ref="C61:C64"/>
    <mergeCell ref="C66:C71"/>
    <mergeCell ref="C72:C81"/>
    <mergeCell ref="C82:C84"/>
    <mergeCell ref="C85:C87"/>
    <mergeCell ref="C88:C99"/>
    <mergeCell ref="C100:C102"/>
    <mergeCell ref="C103:C107"/>
    <mergeCell ref="C108:C109"/>
    <mergeCell ref="C110:C115"/>
    <mergeCell ref="C116:C121"/>
    <mergeCell ref="C122:C124"/>
    <mergeCell ref="C125:C127"/>
    <mergeCell ref="C128:C130"/>
  </mergeCells>
  <printOptions horizontalCentered="1"/>
  <pageMargins left="0.15748031496063" right="0.15748031496063" top="0.393700787401575" bottom="0.393700787401575" header="0.31496062992126" footer="0.31496062992126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2017-03-02T02:13:00Z</dcterms:created>
  <cp:lastPrinted>2022-06-26T08:05:00Z</cp:lastPrinted>
  <dcterms:modified xsi:type="dcterms:W3CDTF">2022-06-27T03:38:13Z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2F8E6712B49844088D125568D5D300B5</vt:lpwstr>
  </property>
</Properties>
</file>